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123" documentId="8_{8E3DCEA9-5C12-4D5D-99C1-0BABD4ACE008}" xr6:coauthVersionLast="47" xr6:coauthVersionMax="47" xr10:uidLastSave="{E527988B-D3E5-4A4B-A492-F3621215BAD1}"/>
  <bookViews>
    <workbookView xWindow="28680" yWindow="-120" windowWidth="29040" windowHeight="15840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G613" i="33" l="1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K39" i="24" l="1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662" i="33"/>
  <c r="F19" i="34" s="1"/>
  <c r="F664" i="33"/>
  <c r="F667" i="33"/>
  <c r="F666" i="33"/>
  <c r="F665" i="33"/>
  <c r="F22" i="3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F24" i="34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K40" i="24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600" i="33" l="1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676" i="33"/>
  <c r="F641" i="33"/>
  <c r="F704" i="33" s="1"/>
  <c r="F710" i="33" s="1"/>
  <c r="F14" i="36" s="1"/>
  <c r="F673" i="33"/>
  <c r="F672" i="33"/>
  <c r="F30" i="34"/>
  <c r="F671" i="33"/>
  <c r="F27" i="34"/>
  <c r="W107" i="31"/>
  <c r="W89" i="31"/>
  <c r="F19" i="36" l="1"/>
  <c r="F2" i="33" s="1"/>
  <c r="F686" i="33"/>
  <c r="F681" i="33"/>
  <c r="F682" i="33"/>
  <c r="F684" i="33"/>
  <c r="F683" i="33"/>
  <c r="F31" i="34"/>
  <c r="F675" i="33"/>
  <c r="F2" i="31" l="1"/>
  <c r="F2" i="32"/>
  <c r="F2" i="34"/>
  <c r="F2" i="36"/>
  <c r="F38" i="34"/>
  <c r="F35" i="34"/>
  <c r="F36" i="34"/>
  <c r="F37" i="34"/>
  <c r="F40" i="34"/>
  <c r="K43" i="24"/>
  <c r="F685" i="33"/>
  <c r="F39" i="34" l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<sst xmlns="http://schemas.openxmlformats.org/spreadsheetml/2006/main" count="1222" uniqueCount="674">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</sst>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5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116">
    <dxf>
      <font>
        <color theme="0"/>
      </font>
      <fill>
        <patternFill>
          <bgColor theme="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120650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workbookViewId="0"/>
  </sheetViews>
  <sheetFormatPr defaultColWidth="0" defaultRowHeight="13.4" customHeight="1" zeroHeight="1" x14ac:dyDescent="0.2"/>
  <cols>
    <col min="1" max="1" width="11.6640625" style="21" customWidth="1"/>
    <col min="2" max="2" width="83.77734375" style="21" bestFit="1" customWidth="1"/>
    <col min="3" max="3" width="17.7773437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66" t="s">
        <v>0</v>
      </c>
    </row>
    <row r="4" spans="1:10" ht="13" x14ac:dyDescent="0.2"/>
    <row r="5" spans="1:10" ht="13" x14ac:dyDescent="0.2">
      <c r="B5" s="21" t="s">
        <v>1</v>
      </c>
      <c r="C5" s="81">
        <v>2</v>
      </c>
    </row>
    <row r="6" spans="1:10" ht="13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PR24-BP-tables-V5-working.xlsb</v>
      </c>
    </row>
    <row r="7" spans="1:10" ht="13" x14ac:dyDescent="0.2">
      <c r="B7" s="21" t="s">
        <v>3</v>
      </c>
      <c r="C7" s="76">
        <v>45114</v>
      </c>
    </row>
    <row r="8" spans="1:10" ht="13" x14ac:dyDescent="0.2"/>
    <row r="9" spans="1:10" ht="13" x14ac:dyDescent="0.2">
      <c r="B9" s="21" t="s">
        <v>4</v>
      </c>
      <c r="C9" s="73" t="s">
        <v>5</v>
      </c>
    </row>
    <row r="10" spans="1:10" ht="13" x14ac:dyDescent="0.2"/>
    <row r="11" spans="1:10" ht="13" x14ac:dyDescent="0.3">
      <c r="B11" s="21" t="s">
        <v>6</v>
      </c>
      <c r="C11" s="71"/>
    </row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.4" customHeight="1" x14ac:dyDescent="0.2"/>
    <row r="40" ht="13.4" customHeight="1" x14ac:dyDescent="0.2"/>
    <row r="41" ht="13.4" customHeight="1" x14ac:dyDescent="0.2"/>
    <row r="48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3" ht="13.4" customHeight="1" x14ac:dyDescent="0.2"/>
    <row r="54" ht="13.4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5" x14ac:dyDescent="0.35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5" x14ac:dyDescent="0.35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5" x14ac:dyDescent="0.35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5" x14ac:dyDescent="0.35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5" x14ac:dyDescent="0.35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5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115" priority="1" stopIfTrue="1" operator="notEqual">
      <formula>0</formula>
    </cfRule>
    <cfRule type="cellIs" dxfId="11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" x14ac:dyDescent="0.2"/>
  <cols>
    <col min="1" max="1" width="36.7773437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91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RECONCILIATION ADJUSTMENTS TO PR24 BASE YEAR (2022-23) FYA PRICES</v>
      </c>
      <c r="C22" s="51"/>
    </row>
    <row r="23" spans="1:3" ht="15.5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5" x14ac:dyDescent="0.2">
      <c r="A24" s="49"/>
      <c r="B24" s="52" t="str">
        <f>Calc!$A$649</f>
        <v>RCV OPENING BALANCES AS AT 1 APRIL 2025 EXPRESSED IN FYE YEAR PRICES</v>
      </c>
      <c r="C24" s="51"/>
    </row>
    <row r="25" spans="1:3" ht="15.5" x14ac:dyDescent="0.2">
      <c r="A25" s="49"/>
      <c r="B25" s="52"/>
      <c r="C25" s="51"/>
    </row>
    <row r="26" spans="1:3" ht="15.5" x14ac:dyDescent="0.2">
      <c r="A26" s="49" t="str">
        <f ca="1">Outputs!A1</f>
        <v>Outputs</v>
      </c>
      <c r="B26" s="52"/>
      <c r="C26" s="51"/>
    </row>
    <row r="27" spans="1:3" ht="15.5" x14ac:dyDescent="0.2">
      <c r="A27" s="49"/>
      <c r="B27" s="52" t="str">
        <f>Outputs!$A$8</f>
        <v>BUSINESS PLAN TABLE PD11</v>
      </c>
      <c r="C27" s="51"/>
    </row>
    <row r="28" spans="1:3" ht="15.5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5" x14ac:dyDescent="0.2">
      <c r="A29" s="49"/>
      <c r="B29" s="52"/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70" zoomScaleNormal="70" zoomScaleSheetLayoutView="70" workbookViewId="0">
      <pane xSplit="9" ySplit="5" topLeftCell="J48" activePane="bottomRight" state="frozen"/>
      <selection pane="topRight"/>
      <selection pane="bottomLeft"/>
      <selection pane="bottomRight" activeCell="F61" sqref="F61"/>
    </sheetView>
  </sheetViews>
  <sheetFormatPr defaultColWidth="0" defaultRowHeight="13" outlineLevelRow="3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67.44140625" style="24" bestFit="1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v>0.02</v>
      </c>
      <c r="R19" s="124">
        <v>0.02</v>
      </c>
      <c r="S19" s="124">
        <v>0.02</v>
      </c>
      <c r="T19" s="124">
        <v>0.02</v>
      </c>
      <c r="U19" s="124">
        <v>0.02</v>
      </c>
      <c r="V19" s="124">
        <v>0.02</v>
      </c>
      <c r="W19" s="124"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>
        <v>128.80000000000001</v>
      </c>
      <c r="R20" s="89">
        <v>133.9</v>
      </c>
      <c r="S20" s="89">
        <v>136.4</v>
      </c>
      <c r="T20" s="89">
        <v>139.1</v>
      </c>
      <c r="U20" s="89">
        <v>141.9</v>
      </c>
      <c r="V20" s="89">
        <v>144.69999999999999</v>
      </c>
      <c r="W20" s="89">
        <v>147.6</v>
      </c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>
        <v>129.5</v>
      </c>
      <c r="R21" s="89">
        <v>134.69999999999999</v>
      </c>
      <c r="S21" s="89">
        <v>137.19999999999999</v>
      </c>
      <c r="T21" s="89">
        <v>139.9</v>
      </c>
      <c r="U21" s="89">
        <v>142.69999999999999</v>
      </c>
      <c r="V21" s="89">
        <v>145.6</v>
      </c>
      <c r="W21" s="89">
        <v>148.5</v>
      </c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>
        <v>130.4</v>
      </c>
      <c r="R22" s="89">
        <v>135.6</v>
      </c>
      <c r="S22" s="89">
        <v>138.19999999999999</v>
      </c>
      <c r="T22" s="89">
        <v>141</v>
      </c>
      <c r="U22" s="89">
        <v>143.80000000000001</v>
      </c>
      <c r="V22" s="89">
        <v>146.69999999999999</v>
      </c>
      <c r="W22" s="89">
        <v>149.6</v>
      </c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>
        <v>129.6</v>
      </c>
      <c r="R23" s="89">
        <v>134.4</v>
      </c>
      <c r="S23" s="89">
        <v>136.80000000000001</v>
      </c>
      <c r="T23" s="89">
        <v>139.5</v>
      </c>
      <c r="U23" s="89">
        <v>142.30000000000001</v>
      </c>
      <c r="V23" s="89">
        <v>145.1</v>
      </c>
      <c r="W23" s="89">
        <v>148</v>
      </c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>
        <v>130.30000000000001</v>
      </c>
      <c r="R24" s="89">
        <v>135.1</v>
      </c>
      <c r="S24" s="89">
        <v>137.5</v>
      </c>
      <c r="T24" s="89">
        <v>140.30000000000001</v>
      </c>
      <c r="U24" s="89">
        <v>143.1</v>
      </c>
      <c r="V24" s="89">
        <v>146</v>
      </c>
      <c r="W24" s="89">
        <v>148.9</v>
      </c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>
        <v>130.80000000000001</v>
      </c>
      <c r="R25" s="89">
        <v>135.69999999999999</v>
      </c>
      <c r="S25" s="89">
        <v>138.19999999999999</v>
      </c>
      <c r="T25" s="89">
        <v>141</v>
      </c>
      <c r="U25" s="89">
        <v>143.80000000000001</v>
      </c>
      <c r="V25" s="89">
        <v>146.69999999999999</v>
      </c>
      <c r="W25" s="89">
        <v>149.6</v>
      </c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>
        <v>130.9</v>
      </c>
      <c r="R26" s="89">
        <v>134.9</v>
      </c>
      <c r="S26" s="89">
        <v>137.4</v>
      </c>
      <c r="T26" s="89">
        <v>140.1</v>
      </c>
      <c r="U26" s="89">
        <v>142.9</v>
      </c>
      <c r="V26" s="89">
        <v>145.80000000000001</v>
      </c>
      <c r="W26" s="89">
        <v>148.69999999999999</v>
      </c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>
        <v>131.4</v>
      </c>
      <c r="R27" s="89">
        <v>135.4</v>
      </c>
      <c r="S27" s="89">
        <v>137.9</v>
      </c>
      <c r="T27" s="89">
        <v>140.69999999999999</v>
      </c>
      <c r="U27" s="89">
        <v>143.5</v>
      </c>
      <c r="V27" s="89">
        <v>146.4</v>
      </c>
      <c r="W27" s="89">
        <v>149.30000000000001</v>
      </c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>
        <v>132</v>
      </c>
      <c r="R28" s="89">
        <v>136.1</v>
      </c>
      <c r="S28" s="89">
        <v>138.6</v>
      </c>
      <c r="T28" s="89">
        <v>141.4</v>
      </c>
      <c r="U28" s="89">
        <v>144.19999999999999</v>
      </c>
      <c r="V28" s="89">
        <v>147.1</v>
      </c>
      <c r="W28" s="89">
        <v>150</v>
      </c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>
        <v>130.80000000000001</v>
      </c>
      <c r="R29" s="89">
        <v>133.80000000000001</v>
      </c>
      <c r="S29" s="89">
        <v>136.30000000000001</v>
      </c>
      <c r="T29" s="89">
        <v>139</v>
      </c>
      <c r="U29" s="89">
        <v>141.80000000000001</v>
      </c>
      <c r="V29" s="89">
        <v>144.6</v>
      </c>
      <c r="W29" s="89">
        <v>147.5</v>
      </c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>
        <v>132.1</v>
      </c>
      <c r="R30" s="89">
        <v>135.19999999999999</v>
      </c>
      <c r="S30" s="89">
        <v>137.69999999999999</v>
      </c>
      <c r="T30" s="89">
        <v>140.5</v>
      </c>
      <c r="U30" s="89">
        <v>143.30000000000001</v>
      </c>
      <c r="V30" s="89">
        <v>146.19999999999999</v>
      </c>
      <c r="W30" s="89">
        <v>149.1</v>
      </c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>
        <v>132.9</v>
      </c>
      <c r="R31" s="89">
        <v>136</v>
      </c>
      <c r="S31" s="89">
        <v>138.5</v>
      </c>
      <c r="T31" s="89">
        <v>141.30000000000001</v>
      </c>
      <c r="U31" s="89">
        <v>144.1</v>
      </c>
      <c r="V31" s="89">
        <v>147</v>
      </c>
      <c r="W31" s="89">
        <v>149.9</v>
      </c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117.8129056186979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696.48880204736474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756.16453525431109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47.621406660667773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112.56639241437884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665.47235544151908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722.49057400180232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45.500702332552244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26.837047534228091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502.44223203618748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545.62013638803683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45.6091639940039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1.577955589100009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-0.51527422509520293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1.2361630261685035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0.23726766248150422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-8.0301465226175817E-2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0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0.25839839301926726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1.4663377158977831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1.5573387717622411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0.11586146510819617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2.3952407897873353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39.935905636184067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2.7903725732994751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-3.1200009964379194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-0.64263248769074699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-3.6865957284182702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-9.5634099214627274E-3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4.2387992235092469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24.953434405590315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27.068182198384079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1.7365517461437889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4.4044158482898749E-2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8.80883169657975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54.015463171761887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12.649990518117171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8.2828428039282116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1.5669556383338976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GP4">
    <cfRule type="cellIs" dxfId="113" priority="25" stopIfTrue="1" operator="equal">
      <formula>"Actuals"</formula>
    </cfRule>
    <cfRule type="cellIs" dxfId="112" priority="26" stopIfTrue="1" operator="equal">
      <formula>"Forecast"</formula>
    </cfRule>
  </conditionalFormatting>
  <conditionalFormatting sqref="GP4">
    <cfRule type="cellIs" dxfId="111" priority="24" stopIfTrue="1" operator="equal">
      <formula>"Budget"</formula>
    </cfRule>
  </conditionalFormatting>
  <conditionalFormatting sqref="GQ4:LI4">
    <cfRule type="cellIs" dxfId="110" priority="22" stopIfTrue="1" operator="equal">
      <formula>"Actuals"</formula>
    </cfRule>
    <cfRule type="cellIs" dxfId="109" priority="23" stopIfTrue="1" operator="equal">
      <formula>"Forecast"</formula>
    </cfRule>
  </conditionalFormatting>
  <conditionalFormatting sqref="GQ4:LI4">
    <cfRule type="cellIs" dxfId="108" priority="21" stopIfTrue="1" operator="equal">
      <formula>"Budget"</formula>
    </cfRule>
  </conditionalFormatting>
  <conditionalFormatting sqref="GP4:XFD4">
    <cfRule type="cellIs" dxfId="107" priority="19" stopIfTrue="1" operator="equal">
      <formula>"Const"</formula>
    </cfRule>
    <cfRule type="cellIs" dxfId="106" priority="20" stopIfTrue="1" operator="equal">
      <formula>"Ops"</formula>
    </cfRule>
  </conditionalFormatting>
  <conditionalFormatting sqref="GP4:XFD4">
    <cfRule type="cellIs" dxfId="105" priority="14" operator="equal">
      <formula>"Ops/Post-cont."</formula>
    </cfRule>
    <cfRule type="cellIs" dxfId="104" priority="15" operator="equal">
      <formula>"Const/Ops"</formula>
    </cfRule>
    <cfRule type="cellIs" dxfId="103" priority="17" stopIfTrue="1" operator="equal">
      <formula>"Const"</formula>
    </cfRule>
    <cfRule type="cellIs" dxfId="102" priority="18" stopIfTrue="1" operator="equal">
      <formula>"Ops"</formula>
    </cfRule>
  </conditionalFormatting>
  <conditionalFormatting sqref="GP4:XFD4">
    <cfRule type="cellIs" dxfId="101" priority="16" operator="equal">
      <formula>"Fin-close"</formula>
    </cfRule>
  </conditionalFormatting>
  <conditionalFormatting sqref="GP4:XFD4">
    <cfRule type="cellIs" dxfId="100" priority="13" operator="equal">
      <formula xml:space="preserve"> "FC/Const."</formula>
    </cfRule>
  </conditionalFormatting>
  <conditionalFormatting sqref="X3:GO3">
    <cfRule type="cellIs" dxfId="99" priority="11" stopIfTrue="1" operator="equal">
      <formula>"Construction"</formula>
    </cfRule>
    <cfRule type="cellIs" dxfId="98" priority="12" stopIfTrue="1" operator="equal">
      <formula>"Operations"</formula>
    </cfRule>
  </conditionalFormatting>
  <conditionalFormatting sqref="X3:GO3">
    <cfRule type="cellIs" dxfId="97" priority="10" operator="equal">
      <formula>"Fin Close"</formula>
    </cfRule>
  </conditionalFormatting>
  <conditionalFormatting sqref="X3:GO3">
    <cfRule type="cellIs" dxfId="96" priority="8" operator="equal">
      <formula>"PPA ext."</formula>
    </cfRule>
    <cfRule type="cellIs" dxfId="95" priority="9" operator="equal">
      <formula>"Delay"</formula>
    </cfRule>
  </conditionalFormatting>
  <conditionalFormatting sqref="F2">
    <cfRule type="cellIs" dxfId="94" priority="6" stopIfTrue="1" operator="notEqual">
      <formula>0</formula>
    </cfRule>
    <cfRule type="cellIs" dxfId="93" priority="7" stopIfTrue="1" operator="equal">
      <formula>""</formula>
    </cfRule>
  </conditionalFormatting>
  <conditionalFormatting sqref="J3:W3">
    <cfRule type="cellIs" dxfId="92" priority="4" stopIfTrue="1" operator="equal">
      <formula>"Construction"</formula>
    </cfRule>
    <cfRule type="cellIs" dxfId="91" priority="5" stopIfTrue="1" operator="equal">
      <formula>"Operations"</formula>
    </cfRule>
  </conditionalFormatting>
  <conditionalFormatting sqref="J3:W3">
    <cfRule type="cellIs" dxfId="90" priority="3" operator="equal">
      <formula>"Fin Close"</formula>
    </cfRule>
  </conditionalFormatting>
  <conditionalFormatting sqref="J3:W3">
    <cfRule type="cellIs" dxfId="89" priority="1" operator="equal">
      <formula>"PPA ext."</formula>
    </cfRule>
    <cfRule type="cellIs" dxfId="88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7773437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J3:EE3">
    <cfRule type="cellIs" dxfId="87" priority="13" stopIfTrue="1" operator="equal">
      <formula>"Construction"</formula>
    </cfRule>
    <cfRule type="cellIs" dxfId="86" priority="14" stopIfTrue="1" operator="equal">
      <formula>"Operations"</formula>
    </cfRule>
  </conditionalFormatting>
  <conditionalFormatting sqref="J3:EE3">
    <cfRule type="cellIs" dxfId="85" priority="12" operator="equal">
      <formula>"Fin Close"</formula>
    </cfRule>
  </conditionalFormatting>
  <conditionalFormatting sqref="J3:EE3">
    <cfRule type="cellIs" dxfId="84" priority="10" operator="equal">
      <formula>"PPA ext."</formula>
    </cfRule>
    <cfRule type="cellIs" dxfId="83" priority="11" operator="equal">
      <formula>"Delay"</formula>
    </cfRule>
  </conditionalFormatting>
  <conditionalFormatting sqref="EF3:AAE3">
    <cfRule type="cellIs" dxfId="82" priority="8" stopIfTrue="1" operator="equal">
      <formula>"Construction"</formula>
    </cfRule>
    <cfRule type="cellIs" dxfId="81" priority="9" stopIfTrue="1" operator="equal">
      <formula>"Operations"</formula>
    </cfRule>
  </conditionalFormatting>
  <conditionalFormatting sqref="EF3:AAE3">
    <cfRule type="cellIs" dxfId="80" priority="7" operator="equal">
      <formula>"Fin Close"</formula>
    </cfRule>
  </conditionalFormatting>
  <conditionalFormatting sqref="EF3:AAE3">
    <cfRule type="cellIs" dxfId="79" priority="5" operator="equal">
      <formula>"PPA ext."</formula>
    </cfRule>
    <cfRule type="cellIs" dxfId="78" priority="6" operator="equal">
      <formula>"Delay"</formula>
    </cfRule>
  </conditionalFormatting>
  <conditionalFormatting sqref="F2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7773437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2">
      <c r="B9" s="10" t="s">
        <v>286</v>
      </c>
    </row>
    <row r="10" spans="1:707" hidden="1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128.80000000000001</v>
      </c>
      <c r="R10" s="90">
        <f xml:space="preserve"> InpS!R$20</f>
        <v>133.9</v>
      </c>
      <c r="S10" s="90">
        <f xml:space="preserve"> InpS!S$20</f>
        <v>136.4</v>
      </c>
      <c r="T10" s="90">
        <f xml:space="preserve"> InpS!T$20</f>
        <v>139.1</v>
      </c>
      <c r="U10" s="90">
        <f xml:space="preserve"> InpS!U$20</f>
        <v>141.9</v>
      </c>
      <c r="V10" s="90">
        <f xml:space="preserve"> InpS!V$20</f>
        <v>144.69999999999999</v>
      </c>
      <c r="W10" s="90">
        <f xml:space="preserve"> InpS!W$20</f>
        <v>147.6</v>
      </c>
    </row>
    <row r="11" spans="1:707" hidden="1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0.02</v>
      </c>
      <c r="R11" s="91">
        <f xml:space="preserve"> InpS!R$19</f>
        <v>0.02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hidden="1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128.80000000000001</v>
      </c>
      <c r="R12" s="82">
        <f t="shared" si="1"/>
        <v>133.9</v>
      </c>
      <c r="S12" s="82">
        <f t="shared" si="1"/>
        <v>136.4</v>
      </c>
      <c r="T12" s="82">
        <f t="shared" si="1"/>
        <v>139.1</v>
      </c>
      <c r="U12" s="82">
        <f t="shared" si="1"/>
        <v>141.9</v>
      </c>
      <c r="V12" s="82">
        <f t="shared" si="1"/>
        <v>144.69999999999999</v>
      </c>
      <c r="W12" s="82">
        <f t="shared" si="1"/>
        <v>147.6</v>
      </c>
    </row>
    <row r="13" spans="1:707" hidden="1" outlineLevel="1" x14ac:dyDescent="0.2"/>
    <row r="14" spans="1:707" hidden="1" outlineLevel="1" x14ac:dyDescent="0.2">
      <c r="B14" s="10" t="s">
        <v>287</v>
      </c>
    </row>
    <row r="15" spans="1:707" hidden="1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129.5</v>
      </c>
      <c r="R15" s="90">
        <f xml:space="preserve"> InpS!R$21</f>
        <v>134.69999999999999</v>
      </c>
      <c r="S15" s="90">
        <f xml:space="preserve"> InpS!S$21</f>
        <v>137.19999999999999</v>
      </c>
      <c r="T15" s="90">
        <f xml:space="preserve"> InpS!T$21</f>
        <v>139.9</v>
      </c>
      <c r="U15" s="90">
        <f xml:space="preserve"> InpS!U$21</f>
        <v>142.69999999999999</v>
      </c>
      <c r="V15" s="90">
        <f xml:space="preserve"> InpS!V$21</f>
        <v>145.6</v>
      </c>
      <c r="W15" s="90">
        <f xml:space="preserve"> InpS!W$21</f>
        <v>148.5</v>
      </c>
    </row>
    <row r="16" spans="1:707" hidden="1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0.02</v>
      </c>
      <c r="R16" s="91">
        <f xml:space="preserve"> InpS!R$19</f>
        <v>0.02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hidden="1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129.5</v>
      </c>
      <c r="R17" s="82">
        <f t="shared" si="2"/>
        <v>134.69999999999999</v>
      </c>
      <c r="S17" s="82">
        <f t="shared" si="2"/>
        <v>137.19999999999999</v>
      </c>
      <c r="T17" s="82">
        <f t="shared" si="2"/>
        <v>139.9</v>
      </c>
      <c r="U17" s="82">
        <f t="shared" si="2"/>
        <v>142.69999999999999</v>
      </c>
      <c r="V17" s="82">
        <f t="shared" si="2"/>
        <v>145.6</v>
      </c>
      <c r="W17" s="82">
        <f t="shared" si="2"/>
        <v>148.5</v>
      </c>
    </row>
    <row r="18" spans="1:23" hidden="1" outlineLevel="1" x14ac:dyDescent="0.2"/>
    <row r="19" spans="1:23" hidden="1" outlineLevel="1" x14ac:dyDescent="0.2">
      <c r="B19" s="10" t="s">
        <v>288</v>
      </c>
    </row>
    <row r="20" spans="1:23" hidden="1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130.4</v>
      </c>
      <c r="R20" s="90">
        <f xml:space="preserve"> InpS!R$22</f>
        <v>135.6</v>
      </c>
      <c r="S20" s="90">
        <f xml:space="preserve"> InpS!S$22</f>
        <v>138.19999999999999</v>
      </c>
      <c r="T20" s="90">
        <f xml:space="preserve"> InpS!T$22</f>
        <v>141</v>
      </c>
      <c r="U20" s="90">
        <f xml:space="preserve"> InpS!U$22</f>
        <v>143.80000000000001</v>
      </c>
      <c r="V20" s="90">
        <f xml:space="preserve"> InpS!V$22</f>
        <v>146.69999999999999</v>
      </c>
      <c r="W20" s="90">
        <f xml:space="preserve"> InpS!W$22</f>
        <v>149.6</v>
      </c>
    </row>
    <row r="21" spans="1:23" hidden="1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0.02</v>
      </c>
      <c r="R21" s="91">
        <f xml:space="preserve"> InpS!R$19</f>
        <v>0.02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hidden="1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130.4</v>
      </c>
      <c r="R22" s="82">
        <f t="shared" si="3"/>
        <v>135.6</v>
      </c>
      <c r="S22" s="82">
        <f t="shared" si="3"/>
        <v>138.19999999999999</v>
      </c>
      <c r="T22" s="82">
        <f t="shared" si="3"/>
        <v>141</v>
      </c>
      <c r="U22" s="82">
        <f t="shared" si="3"/>
        <v>143.80000000000001</v>
      </c>
      <c r="V22" s="82">
        <f t="shared" si="3"/>
        <v>146.69999999999999</v>
      </c>
      <c r="W22" s="82">
        <f t="shared" si="3"/>
        <v>149.6</v>
      </c>
    </row>
    <row r="23" spans="1:23" hidden="1" outlineLevel="1" x14ac:dyDescent="0.2"/>
    <row r="24" spans="1:23" hidden="1" outlineLevel="1" x14ac:dyDescent="0.2">
      <c r="B24" s="10" t="s">
        <v>289</v>
      </c>
    </row>
    <row r="25" spans="1:23" hidden="1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129.6</v>
      </c>
      <c r="R25" s="90">
        <f xml:space="preserve"> InpS!R$23</f>
        <v>134.4</v>
      </c>
      <c r="S25" s="90">
        <f xml:space="preserve"> InpS!S$23</f>
        <v>136.80000000000001</v>
      </c>
      <c r="T25" s="90">
        <f xml:space="preserve"> InpS!T$23</f>
        <v>139.5</v>
      </c>
      <c r="U25" s="90">
        <f xml:space="preserve"> InpS!U$23</f>
        <v>142.30000000000001</v>
      </c>
      <c r="V25" s="90">
        <f xml:space="preserve"> InpS!V$23</f>
        <v>145.1</v>
      </c>
      <c r="W25" s="90">
        <f xml:space="preserve"> InpS!W$23</f>
        <v>148</v>
      </c>
    </row>
    <row r="26" spans="1:23" hidden="1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0.02</v>
      </c>
      <c r="R26" s="91">
        <f xml:space="preserve"> InpS!R$19</f>
        <v>0.02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hidden="1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129.6</v>
      </c>
      <c r="R27" s="82">
        <f t="shared" si="4"/>
        <v>134.4</v>
      </c>
      <c r="S27" s="82">
        <f t="shared" si="4"/>
        <v>136.80000000000001</v>
      </c>
      <c r="T27" s="82">
        <f t="shared" si="4"/>
        <v>139.5</v>
      </c>
      <c r="U27" s="82">
        <f t="shared" si="4"/>
        <v>142.30000000000001</v>
      </c>
      <c r="V27" s="82">
        <f t="shared" si="4"/>
        <v>145.1</v>
      </c>
      <c r="W27" s="82">
        <f t="shared" si="4"/>
        <v>148</v>
      </c>
    </row>
    <row r="28" spans="1:23" hidden="1" outlineLevel="1" x14ac:dyDescent="0.2"/>
    <row r="29" spans="1:23" hidden="1" outlineLevel="1" x14ac:dyDescent="0.2">
      <c r="B29" s="10" t="s">
        <v>290</v>
      </c>
    </row>
    <row r="30" spans="1:23" hidden="1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130.30000000000001</v>
      </c>
      <c r="R30" s="90">
        <f xml:space="preserve"> InpS!R$24</f>
        <v>135.1</v>
      </c>
      <c r="S30" s="90">
        <f xml:space="preserve"> InpS!S$24</f>
        <v>137.5</v>
      </c>
      <c r="T30" s="90">
        <f xml:space="preserve"> InpS!T$24</f>
        <v>140.30000000000001</v>
      </c>
      <c r="U30" s="90">
        <f xml:space="preserve"> InpS!U$24</f>
        <v>143.1</v>
      </c>
      <c r="V30" s="90">
        <f xml:space="preserve"> InpS!V$24</f>
        <v>146</v>
      </c>
      <c r="W30" s="90">
        <f xml:space="preserve"> InpS!W$24</f>
        <v>148.9</v>
      </c>
    </row>
    <row r="31" spans="1:23" hidden="1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0.02</v>
      </c>
      <c r="R31" s="91">
        <f xml:space="preserve"> InpS!R$19</f>
        <v>0.02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hidden="1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130.30000000000001</v>
      </c>
      <c r="R32" s="82">
        <f t="shared" si="5"/>
        <v>135.1</v>
      </c>
      <c r="S32" s="82">
        <f t="shared" si="5"/>
        <v>137.5</v>
      </c>
      <c r="T32" s="82">
        <f t="shared" si="5"/>
        <v>140.30000000000001</v>
      </c>
      <c r="U32" s="82">
        <f t="shared" si="5"/>
        <v>143.1</v>
      </c>
      <c r="V32" s="82">
        <f t="shared" si="5"/>
        <v>146</v>
      </c>
      <c r="W32" s="82">
        <f t="shared" si="5"/>
        <v>148.9</v>
      </c>
    </row>
    <row r="33" spans="1:23" hidden="1" outlineLevel="1" x14ac:dyDescent="0.2"/>
    <row r="34" spans="1:23" hidden="1" outlineLevel="1" x14ac:dyDescent="0.2">
      <c r="B34" s="10" t="s">
        <v>291</v>
      </c>
    </row>
    <row r="35" spans="1:23" hidden="1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130.80000000000001</v>
      </c>
      <c r="R35" s="90">
        <f xml:space="preserve"> InpS!R$25</f>
        <v>135.69999999999999</v>
      </c>
      <c r="S35" s="90">
        <f xml:space="preserve"> InpS!S$25</f>
        <v>138.19999999999999</v>
      </c>
      <c r="T35" s="90">
        <f xml:space="preserve"> InpS!T$25</f>
        <v>141</v>
      </c>
      <c r="U35" s="90">
        <f xml:space="preserve"> InpS!U$25</f>
        <v>143.80000000000001</v>
      </c>
      <c r="V35" s="90">
        <f xml:space="preserve"> InpS!V$25</f>
        <v>146.69999999999999</v>
      </c>
      <c r="W35" s="90">
        <f xml:space="preserve"> InpS!W$25</f>
        <v>149.6</v>
      </c>
    </row>
    <row r="36" spans="1:23" hidden="1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0.02</v>
      </c>
      <c r="R36" s="91">
        <f xml:space="preserve"> InpS!R$19</f>
        <v>0.02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hidden="1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130.80000000000001</v>
      </c>
      <c r="R37" s="82">
        <f t="shared" si="6"/>
        <v>135.69999999999999</v>
      </c>
      <c r="S37" s="82">
        <f t="shared" si="6"/>
        <v>138.19999999999999</v>
      </c>
      <c r="T37" s="82">
        <f t="shared" si="6"/>
        <v>141</v>
      </c>
      <c r="U37" s="82">
        <f t="shared" si="6"/>
        <v>143.80000000000001</v>
      </c>
      <c r="V37" s="82">
        <f t="shared" si="6"/>
        <v>146.69999999999999</v>
      </c>
      <c r="W37" s="82">
        <f t="shared" si="6"/>
        <v>149.6</v>
      </c>
    </row>
    <row r="38" spans="1:23" hidden="1" outlineLevel="1" x14ac:dyDescent="0.2"/>
    <row r="39" spans="1:23" hidden="1" outlineLevel="1" x14ac:dyDescent="0.2">
      <c r="B39" s="10" t="s">
        <v>292</v>
      </c>
    </row>
    <row r="40" spans="1:23" hidden="1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130.9</v>
      </c>
      <c r="R40" s="90">
        <f xml:space="preserve"> InpS!R$26</f>
        <v>134.9</v>
      </c>
      <c r="S40" s="90">
        <f xml:space="preserve"> InpS!S$26</f>
        <v>137.4</v>
      </c>
      <c r="T40" s="90">
        <f xml:space="preserve"> InpS!T$26</f>
        <v>140.1</v>
      </c>
      <c r="U40" s="90">
        <f xml:space="preserve"> InpS!U$26</f>
        <v>142.9</v>
      </c>
      <c r="V40" s="90">
        <f xml:space="preserve"> InpS!V$26</f>
        <v>145.80000000000001</v>
      </c>
      <c r="W40" s="90">
        <f xml:space="preserve"> InpS!W$26</f>
        <v>148.69999999999999</v>
      </c>
    </row>
    <row r="41" spans="1:23" hidden="1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0.02</v>
      </c>
      <c r="R41" s="91">
        <f xml:space="preserve"> InpS!R$19</f>
        <v>0.02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hidden="1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130.9</v>
      </c>
      <c r="R42" s="82">
        <f t="shared" si="7"/>
        <v>134.9</v>
      </c>
      <c r="S42" s="82">
        <f t="shared" si="7"/>
        <v>137.4</v>
      </c>
      <c r="T42" s="82">
        <f t="shared" si="7"/>
        <v>140.1</v>
      </c>
      <c r="U42" s="82">
        <f t="shared" si="7"/>
        <v>142.9</v>
      </c>
      <c r="V42" s="82">
        <f t="shared" si="7"/>
        <v>145.80000000000001</v>
      </c>
      <c r="W42" s="82">
        <f t="shared" si="7"/>
        <v>148.69999999999999</v>
      </c>
    </row>
    <row r="43" spans="1:23" hidden="1" outlineLevel="1" x14ac:dyDescent="0.2"/>
    <row r="44" spans="1:23" hidden="1" outlineLevel="1" x14ac:dyDescent="0.2">
      <c r="B44" s="10" t="s">
        <v>293</v>
      </c>
    </row>
    <row r="45" spans="1:23" hidden="1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131.4</v>
      </c>
      <c r="R45" s="90">
        <f xml:space="preserve"> InpS!R$27</f>
        <v>135.4</v>
      </c>
      <c r="S45" s="90">
        <f xml:space="preserve"> InpS!S$27</f>
        <v>137.9</v>
      </c>
      <c r="T45" s="90">
        <f xml:space="preserve"> InpS!T$27</f>
        <v>140.69999999999999</v>
      </c>
      <c r="U45" s="90">
        <f xml:space="preserve"> InpS!U$27</f>
        <v>143.5</v>
      </c>
      <c r="V45" s="90">
        <f xml:space="preserve"> InpS!V$27</f>
        <v>146.4</v>
      </c>
      <c r="W45" s="90">
        <f xml:space="preserve"> InpS!W$27</f>
        <v>149.30000000000001</v>
      </c>
    </row>
    <row r="46" spans="1:23" hidden="1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0.02</v>
      </c>
      <c r="R46" s="91">
        <f xml:space="preserve"> InpS!R$19</f>
        <v>0.02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hidden="1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131.4</v>
      </c>
      <c r="R47" s="82">
        <f t="shared" si="8"/>
        <v>135.4</v>
      </c>
      <c r="S47" s="82">
        <f t="shared" si="8"/>
        <v>137.9</v>
      </c>
      <c r="T47" s="82">
        <f t="shared" si="8"/>
        <v>140.69999999999999</v>
      </c>
      <c r="U47" s="82">
        <f t="shared" si="8"/>
        <v>143.5</v>
      </c>
      <c r="V47" s="82">
        <f t="shared" si="8"/>
        <v>146.4</v>
      </c>
      <c r="W47" s="82">
        <f t="shared" si="8"/>
        <v>149.30000000000001</v>
      </c>
    </row>
    <row r="48" spans="1:23" hidden="1" outlineLevel="1" x14ac:dyDescent="0.2"/>
    <row r="49" spans="1:23" hidden="1" outlineLevel="1" x14ac:dyDescent="0.2">
      <c r="B49" s="10" t="s">
        <v>294</v>
      </c>
    </row>
    <row r="50" spans="1:23" hidden="1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132</v>
      </c>
      <c r="R50" s="90">
        <f xml:space="preserve"> InpS!R$28</f>
        <v>136.1</v>
      </c>
      <c r="S50" s="90">
        <f xml:space="preserve"> InpS!S$28</f>
        <v>138.6</v>
      </c>
      <c r="T50" s="90">
        <f xml:space="preserve"> InpS!T$28</f>
        <v>141.4</v>
      </c>
      <c r="U50" s="90">
        <f xml:space="preserve"> InpS!U$28</f>
        <v>144.19999999999999</v>
      </c>
      <c r="V50" s="90">
        <f xml:space="preserve"> InpS!V$28</f>
        <v>147.1</v>
      </c>
      <c r="W50" s="90">
        <f xml:space="preserve"> InpS!W$28</f>
        <v>150</v>
      </c>
    </row>
    <row r="51" spans="1:23" hidden="1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0.02</v>
      </c>
      <c r="R51" s="91">
        <f xml:space="preserve"> InpS!R$19</f>
        <v>0.02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hidden="1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132</v>
      </c>
      <c r="R52" s="82">
        <f t="shared" si="9"/>
        <v>136.1</v>
      </c>
      <c r="S52" s="82">
        <f t="shared" si="9"/>
        <v>138.6</v>
      </c>
      <c r="T52" s="82">
        <f t="shared" si="9"/>
        <v>141.4</v>
      </c>
      <c r="U52" s="82">
        <f t="shared" si="9"/>
        <v>144.19999999999999</v>
      </c>
      <c r="V52" s="82">
        <f t="shared" si="9"/>
        <v>147.1</v>
      </c>
      <c r="W52" s="82">
        <f t="shared" si="9"/>
        <v>150</v>
      </c>
    </row>
    <row r="53" spans="1:23" hidden="1" outlineLevel="1" x14ac:dyDescent="0.2"/>
    <row r="54" spans="1:23" hidden="1" outlineLevel="1" x14ac:dyDescent="0.2">
      <c r="B54" s="10" t="s">
        <v>295</v>
      </c>
    </row>
    <row r="55" spans="1:23" hidden="1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130.80000000000001</v>
      </c>
      <c r="R55" s="90">
        <f xml:space="preserve"> InpS!R$29</f>
        <v>133.80000000000001</v>
      </c>
      <c r="S55" s="90">
        <f xml:space="preserve"> InpS!S$29</f>
        <v>136.30000000000001</v>
      </c>
      <c r="T55" s="90">
        <f xml:space="preserve"> InpS!T$29</f>
        <v>139</v>
      </c>
      <c r="U55" s="90">
        <f xml:space="preserve"> InpS!U$29</f>
        <v>141.80000000000001</v>
      </c>
      <c r="V55" s="90">
        <f xml:space="preserve"> InpS!V$29</f>
        <v>144.6</v>
      </c>
      <c r="W55" s="90">
        <f xml:space="preserve"> InpS!W$29</f>
        <v>147.5</v>
      </c>
    </row>
    <row r="56" spans="1:23" hidden="1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0.02</v>
      </c>
      <c r="R56" s="91">
        <f xml:space="preserve"> InpS!R$19</f>
        <v>0.02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hidden="1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130.80000000000001</v>
      </c>
      <c r="R57" s="82">
        <f t="shared" si="10"/>
        <v>133.80000000000001</v>
      </c>
      <c r="S57" s="82">
        <f t="shared" si="10"/>
        <v>136.30000000000001</v>
      </c>
      <c r="T57" s="82">
        <f t="shared" si="10"/>
        <v>139</v>
      </c>
      <c r="U57" s="82">
        <f t="shared" si="10"/>
        <v>141.80000000000001</v>
      </c>
      <c r="V57" s="82">
        <f t="shared" si="10"/>
        <v>144.6</v>
      </c>
      <c r="W57" s="82">
        <f t="shared" si="10"/>
        <v>147.5</v>
      </c>
    </row>
    <row r="58" spans="1:23" hidden="1" outlineLevel="1" x14ac:dyDescent="0.2"/>
    <row r="59" spans="1:23" hidden="1" outlineLevel="1" x14ac:dyDescent="0.2">
      <c r="B59" s="10" t="s">
        <v>296</v>
      </c>
    </row>
    <row r="60" spans="1:23" hidden="1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132.1</v>
      </c>
      <c r="R60" s="90">
        <f xml:space="preserve"> InpS!R$30</f>
        <v>135.19999999999999</v>
      </c>
      <c r="S60" s="90">
        <f xml:space="preserve"> InpS!S$30</f>
        <v>137.69999999999999</v>
      </c>
      <c r="T60" s="90">
        <f xml:space="preserve"> InpS!T$30</f>
        <v>140.5</v>
      </c>
      <c r="U60" s="90">
        <f xml:space="preserve"> InpS!U$30</f>
        <v>143.30000000000001</v>
      </c>
      <c r="V60" s="90">
        <f xml:space="preserve"> InpS!V$30</f>
        <v>146.19999999999999</v>
      </c>
      <c r="W60" s="90">
        <f xml:space="preserve"> InpS!W$30</f>
        <v>149.1</v>
      </c>
    </row>
    <row r="61" spans="1:23" hidden="1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0.02</v>
      </c>
      <c r="R61" s="91">
        <f xml:space="preserve"> InpS!R$19</f>
        <v>0.02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hidden="1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132.1</v>
      </c>
      <c r="R62" s="82">
        <f t="shared" si="11"/>
        <v>135.19999999999999</v>
      </c>
      <c r="S62" s="82">
        <f t="shared" si="11"/>
        <v>137.69999999999999</v>
      </c>
      <c r="T62" s="82">
        <f t="shared" si="11"/>
        <v>140.5</v>
      </c>
      <c r="U62" s="82">
        <f t="shared" si="11"/>
        <v>143.30000000000001</v>
      </c>
      <c r="V62" s="82">
        <f t="shared" si="11"/>
        <v>146.19999999999999</v>
      </c>
      <c r="W62" s="82">
        <f t="shared" si="11"/>
        <v>149.1</v>
      </c>
    </row>
    <row r="63" spans="1:23" hidden="1" outlineLevel="1" x14ac:dyDescent="0.2"/>
    <row r="64" spans="1:23" hidden="1" outlineLevel="1" x14ac:dyDescent="0.2">
      <c r="B64" s="10" t="s">
        <v>297</v>
      </c>
    </row>
    <row r="65" spans="1:23" hidden="1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132.9</v>
      </c>
      <c r="R65" s="90">
        <f xml:space="preserve"> InpS!R$31</f>
        <v>136</v>
      </c>
      <c r="S65" s="90">
        <f xml:space="preserve"> InpS!S$31</f>
        <v>138.5</v>
      </c>
      <c r="T65" s="90">
        <f xml:space="preserve"> InpS!T$31</f>
        <v>141.30000000000001</v>
      </c>
      <c r="U65" s="90">
        <f xml:space="preserve"> InpS!U$31</f>
        <v>144.1</v>
      </c>
      <c r="V65" s="90">
        <f xml:space="preserve"> InpS!V$31</f>
        <v>147</v>
      </c>
      <c r="W65" s="90">
        <f xml:space="preserve"> InpS!W$31</f>
        <v>149.9</v>
      </c>
    </row>
    <row r="66" spans="1:23" hidden="1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0.02</v>
      </c>
      <c r="R66" s="91">
        <f xml:space="preserve"> InpS!R$19</f>
        <v>0.02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hidden="1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132.9</v>
      </c>
      <c r="R67" s="82">
        <f t="shared" si="12"/>
        <v>136</v>
      </c>
      <c r="S67" s="82">
        <f t="shared" si="12"/>
        <v>138.5</v>
      </c>
      <c r="T67" s="82">
        <f t="shared" si="12"/>
        <v>141.30000000000001</v>
      </c>
      <c r="U67" s="82">
        <f t="shared" si="12"/>
        <v>144.1</v>
      </c>
      <c r="V67" s="82">
        <f t="shared" si="12"/>
        <v>147</v>
      </c>
      <c r="W67" s="82">
        <f t="shared" si="12"/>
        <v>149.9</v>
      </c>
    </row>
    <row r="68" spans="1:23" x14ac:dyDescent="0.2"/>
    <row r="69" spans="1:23" collapsed="1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2">
      <c r="B70" s="10" t="s">
        <v>299</v>
      </c>
    </row>
    <row r="71" spans="1:23" hidden="1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128.80000000000001</v>
      </c>
      <c r="R71" s="82">
        <f t="shared" si="13"/>
        <v>133.9</v>
      </c>
      <c r="S71" s="82">
        <f t="shared" si="13"/>
        <v>136.4</v>
      </c>
      <c r="T71" s="82">
        <f t="shared" si="13"/>
        <v>139.1</v>
      </c>
      <c r="U71" s="82">
        <f t="shared" si="13"/>
        <v>141.9</v>
      </c>
      <c r="V71" s="82">
        <f t="shared" si="13"/>
        <v>144.69999999999999</v>
      </c>
      <c r="W71" s="82">
        <f t="shared" si="13"/>
        <v>147.6</v>
      </c>
    </row>
    <row r="72" spans="1:23" hidden="1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129.5</v>
      </c>
      <c r="R72" s="82">
        <f t="shared" si="14"/>
        <v>134.69999999999999</v>
      </c>
      <c r="S72" s="82">
        <f t="shared" si="14"/>
        <v>137.19999999999999</v>
      </c>
      <c r="T72" s="82">
        <f t="shared" si="14"/>
        <v>139.9</v>
      </c>
      <c r="U72" s="82">
        <f t="shared" si="14"/>
        <v>142.69999999999999</v>
      </c>
      <c r="V72" s="82">
        <f t="shared" si="14"/>
        <v>145.6</v>
      </c>
      <c r="W72" s="82">
        <f t="shared" si="14"/>
        <v>148.5</v>
      </c>
    </row>
    <row r="73" spans="1:23" hidden="1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130.4</v>
      </c>
      <c r="R73" s="82">
        <f t="shared" si="15"/>
        <v>135.6</v>
      </c>
      <c r="S73" s="82">
        <f t="shared" si="15"/>
        <v>138.19999999999999</v>
      </c>
      <c r="T73" s="82">
        <f t="shared" si="15"/>
        <v>141</v>
      </c>
      <c r="U73" s="82">
        <f t="shared" si="15"/>
        <v>143.80000000000001</v>
      </c>
      <c r="V73" s="82">
        <f t="shared" si="15"/>
        <v>146.69999999999999</v>
      </c>
      <c r="W73" s="82">
        <f t="shared" si="15"/>
        <v>149.6</v>
      </c>
    </row>
    <row r="74" spans="1:23" hidden="1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129.6</v>
      </c>
      <c r="R74" s="82">
        <f t="shared" si="16"/>
        <v>134.4</v>
      </c>
      <c r="S74" s="82">
        <f t="shared" si="16"/>
        <v>136.80000000000001</v>
      </c>
      <c r="T74" s="82">
        <f t="shared" si="16"/>
        <v>139.5</v>
      </c>
      <c r="U74" s="82">
        <f t="shared" si="16"/>
        <v>142.30000000000001</v>
      </c>
      <c r="V74" s="82">
        <f t="shared" si="16"/>
        <v>145.1</v>
      </c>
      <c r="W74" s="82">
        <f t="shared" si="16"/>
        <v>148</v>
      </c>
    </row>
    <row r="75" spans="1:23" hidden="1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130.30000000000001</v>
      </c>
      <c r="R75" s="82">
        <f t="shared" si="17"/>
        <v>135.1</v>
      </c>
      <c r="S75" s="82">
        <f t="shared" si="17"/>
        <v>137.5</v>
      </c>
      <c r="T75" s="82">
        <f t="shared" si="17"/>
        <v>140.30000000000001</v>
      </c>
      <c r="U75" s="82">
        <f t="shared" si="17"/>
        <v>143.1</v>
      </c>
      <c r="V75" s="82">
        <f t="shared" si="17"/>
        <v>146</v>
      </c>
      <c r="W75" s="82">
        <f t="shared" si="17"/>
        <v>148.9</v>
      </c>
    </row>
    <row r="76" spans="1:23" hidden="1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130.80000000000001</v>
      </c>
      <c r="R76" s="82">
        <f t="shared" si="18"/>
        <v>135.69999999999999</v>
      </c>
      <c r="S76" s="82">
        <f t="shared" si="18"/>
        <v>138.19999999999999</v>
      </c>
      <c r="T76" s="82">
        <f t="shared" si="18"/>
        <v>141</v>
      </c>
      <c r="U76" s="82">
        <f t="shared" si="18"/>
        <v>143.80000000000001</v>
      </c>
      <c r="V76" s="82">
        <f t="shared" si="18"/>
        <v>146.69999999999999</v>
      </c>
      <c r="W76" s="82">
        <f t="shared" si="18"/>
        <v>149.6</v>
      </c>
    </row>
    <row r="77" spans="1:23" hidden="1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130.9</v>
      </c>
      <c r="R77" s="82">
        <f t="shared" si="19"/>
        <v>134.9</v>
      </c>
      <c r="S77" s="82">
        <f t="shared" si="19"/>
        <v>137.4</v>
      </c>
      <c r="T77" s="82">
        <f t="shared" si="19"/>
        <v>140.1</v>
      </c>
      <c r="U77" s="82">
        <f t="shared" si="19"/>
        <v>142.9</v>
      </c>
      <c r="V77" s="82">
        <f t="shared" si="19"/>
        <v>145.80000000000001</v>
      </c>
      <c r="W77" s="82">
        <f t="shared" si="19"/>
        <v>148.69999999999999</v>
      </c>
    </row>
    <row r="78" spans="1:23" hidden="1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131.4</v>
      </c>
      <c r="R78" s="82">
        <f t="shared" si="20"/>
        <v>135.4</v>
      </c>
      <c r="S78" s="82">
        <f t="shared" si="20"/>
        <v>137.9</v>
      </c>
      <c r="T78" s="82">
        <f t="shared" si="20"/>
        <v>140.69999999999999</v>
      </c>
      <c r="U78" s="82">
        <f t="shared" si="20"/>
        <v>143.5</v>
      </c>
      <c r="V78" s="82">
        <f t="shared" si="20"/>
        <v>146.4</v>
      </c>
      <c r="W78" s="82">
        <f t="shared" si="20"/>
        <v>149.30000000000001</v>
      </c>
    </row>
    <row r="79" spans="1:23" hidden="1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132</v>
      </c>
      <c r="R79" s="82">
        <f t="shared" si="21"/>
        <v>136.1</v>
      </c>
      <c r="S79" s="82">
        <f t="shared" si="21"/>
        <v>138.6</v>
      </c>
      <c r="T79" s="82">
        <f t="shared" si="21"/>
        <v>141.4</v>
      </c>
      <c r="U79" s="82">
        <f t="shared" si="21"/>
        <v>144.19999999999999</v>
      </c>
      <c r="V79" s="82">
        <f t="shared" si="21"/>
        <v>147.1</v>
      </c>
      <c r="W79" s="82">
        <f t="shared" si="21"/>
        <v>150</v>
      </c>
    </row>
    <row r="80" spans="1:23" hidden="1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130.80000000000001</v>
      </c>
      <c r="R80" s="82">
        <f t="shared" si="22"/>
        <v>133.80000000000001</v>
      </c>
      <c r="S80" s="82">
        <f t="shared" si="22"/>
        <v>136.30000000000001</v>
      </c>
      <c r="T80" s="82">
        <f t="shared" si="22"/>
        <v>139</v>
      </c>
      <c r="U80" s="82">
        <f t="shared" si="22"/>
        <v>141.80000000000001</v>
      </c>
      <c r="V80" s="82">
        <f t="shared" si="22"/>
        <v>144.6</v>
      </c>
      <c r="W80" s="82">
        <f t="shared" si="22"/>
        <v>147.5</v>
      </c>
    </row>
    <row r="81" spans="1:23" hidden="1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132.1</v>
      </c>
      <c r="R81" s="82">
        <f t="shared" si="23"/>
        <v>135.19999999999999</v>
      </c>
      <c r="S81" s="82">
        <f t="shared" si="23"/>
        <v>137.69999999999999</v>
      </c>
      <c r="T81" s="82">
        <f t="shared" si="23"/>
        <v>140.5</v>
      </c>
      <c r="U81" s="82">
        <f t="shared" si="23"/>
        <v>143.30000000000001</v>
      </c>
      <c r="V81" s="82">
        <f t="shared" si="23"/>
        <v>146.19999999999999</v>
      </c>
      <c r="W81" s="82">
        <f t="shared" si="23"/>
        <v>149.1</v>
      </c>
    </row>
    <row r="82" spans="1:23" hidden="1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132.9</v>
      </c>
      <c r="R82" s="82">
        <f t="shared" si="24"/>
        <v>136</v>
      </c>
      <c r="S82" s="82">
        <f t="shared" si="24"/>
        <v>138.5</v>
      </c>
      <c r="T82" s="82">
        <f t="shared" si="24"/>
        <v>141.30000000000001</v>
      </c>
      <c r="U82" s="82">
        <f t="shared" si="24"/>
        <v>144.1</v>
      </c>
      <c r="V82" s="82">
        <f t="shared" si="24"/>
        <v>147</v>
      </c>
      <c r="W82" s="82">
        <f t="shared" si="24"/>
        <v>149.9</v>
      </c>
    </row>
    <row r="83" spans="1:23" hidden="1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130.79166666666666</v>
      </c>
      <c r="R83" s="82">
        <f t="shared" si="25"/>
        <v>135.06666666666666</v>
      </c>
      <c r="S83" s="82">
        <f t="shared" si="25"/>
        <v>137.55833333333331</v>
      </c>
      <c r="T83" s="82">
        <f t="shared" si="25"/>
        <v>140.31666666666666</v>
      </c>
      <c r="U83" s="82">
        <f t="shared" si="25"/>
        <v>143.11666666666665</v>
      </c>
      <c r="V83" s="82">
        <f t="shared" si="25"/>
        <v>145.99166666666665</v>
      </c>
      <c r="W83" s="82">
        <f t="shared" si="25"/>
        <v>148.89166666666668</v>
      </c>
    </row>
    <row r="84" spans="1:23" x14ac:dyDescent="0.2"/>
    <row r="85" spans="1:23" collapsed="1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2">
      <c r="B86" s="10" t="s">
        <v>301</v>
      </c>
    </row>
    <row r="87" spans="1:23" s="131" customFormat="1" hidden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130.79166666666666</v>
      </c>
      <c r="R89" s="82">
        <f t="shared" si="26"/>
        <v>135.06666666666666</v>
      </c>
      <c r="S89" s="82">
        <f t="shared" si="26"/>
        <v>137.55833333333331</v>
      </c>
      <c r="T89" s="82">
        <f t="shared" si="26"/>
        <v>140.31666666666666</v>
      </c>
      <c r="U89" s="82">
        <f t="shared" si="26"/>
        <v>143.11666666666665</v>
      </c>
      <c r="V89" s="82">
        <f t="shared" si="26"/>
        <v>145.99166666666665</v>
      </c>
      <c r="W89" s="82">
        <f t="shared" si="26"/>
        <v>148.89166666666668</v>
      </c>
    </row>
    <row r="90" spans="1:23" hidden="1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132.9</v>
      </c>
      <c r="R97" s="82">
        <f t="shared" si="27"/>
        <v>136</v>
      </c>
      <c r="S97" s="82">
        <f t="shared" si="27"/>
        <v>138.5</v>
      </c>
      <c r="T97" s="82">
        <f t="shared" si="27"/>
        <v>141.30000000000001</v>
      </c>
      <c r="U97" s="82">
        <f t="shared" si="27"/>
        <v>144.1</v>
      </c>
      <c r="V97" s="82">
        <f t="shared" si="27"/>
        <v>147</v>
      </c>
      <c r="W97" s="82">
        <f t="shared" si="27"/>
        <v>149.9</v>
      </c>
    </row>
    <row r="98" spans="1:23" s="154" customFormat="1" hidden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130.79166666666666</v>
      </c>
      <c r="R98" s="82">
        <f t="shared" si="28"/>
        <v>135.06666666666666</v>
      </c>
      <c r="S98" s="82">
        <f t="shared" si="28"/>
        <v>137.55833333333331</v>
      </c>
      <c r="T98" s="82">
        <f t="shared" si="28"/>
        <v>140.31666666666666</v>
      </c>
      <c r="U98" s="82">
        <f t="shared" si="28"/>
        <v>143.11666666666665</v>
      </c>
      <c r="V98" s="82">
        <f t="shared" si="28"/>
        <v>145.99166666666665</v>
      </c>
      <c r="W98" s="82">
        <f t="shared" si="28"/>
        <v>148.89166666666668</v>
      </c>
    </row>
    <row r="99" spans="1:23" s="135" customFormat="1" hidden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132.9</v>
      </c>
      <c r="R106" s="82">
        <f t="shared" si="29"/>
        <v>136</v>
      </c>
      <c r="S106" s="82">
        <f t="shared" si="29"/>
        <v>138.5</v>
      </c>
      <c r="T106" s="82">
        <f t="shared" si="29"/>
        <v>141.30000000000001</v>
      </c>
      <c r="U106" s="82">
        <f t="shared" si="29"/>
        <v>144.1</v>
      </c>
      <c r="V106" s="82">
        <f t="shared" si="29"/>
        <v>147</v>
      </c>
      <c r="W106" s="82">
        <f t="shared" si="29"/>
        <v>149.9</v>
      </c>
    </row>
    <row r="107" spans="1:23" s="154" customFormat="1" hidden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130.79166666666666</v>
      </c>
      <c r="R107" s="82">
        <f t="shared" si="30"/>
        <v>135.06666666666666</v>
      </c>
      <c r="S107" s="82">
        <f t="shared" si="30"/>
        <v>137.55833333333331</v>
      </c>
      <c r="T107" s="82">
        <f t="shared" si="30"/>
        <v>140.31666666666666</v>
      </c>
      <c r="U107" s="82">
        <f t="shared" si="30"/>
        <v>143.11666666666665</v>
      </c>
      <c r="V107" s="82">
        <f t="shared" si="30"/>
        <v>145.99166666666665</v>
      </c>
      <c r="W107" s="82">
        <f t="shared" si="30"/>
        <v>148.89166666666668</v>
      </c>
    </row>
    <row r="108" spans="1:23" s="135" customFormat="1" hidden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J3:EE3">
    <cfRule type="cellIs" dxfId="75" priority="13" stopIfTrue="1" operator="equal">
      <formula>"Construction"</formula>
    </cfRule>
    <cfRule type="cellIs" dxfId="74" priority="14" stopIfTrue="1" operator="equal">
      <formula>"Operations"</formula>
    </cfRule>
  </conditionalFormatting>
  <conditionalFormatting sqref="J3:EE3">
    <cfRule type="cellIs" dxfId="73" priority="12" operator="equal">
      <formula>"Fin Close"</formula>
    </cfRule>
  </conditionalFormatting>
  <conditionalFormatting sqref="J3:EE3">
    <cfRule type="cellIs" dxfId="72" priority="10" operator="equal">
      <formula>"PPA ext."</formula>
    </cfRule>
    <cfRule type="cellIs" dxfId="71" priority="11" operator="equal">
      <formula>"Delay"</formula>
    </cfRule>
  </conditionalFormatting>
  <conditionalFormatting sqref="EF3:AAE3">
    <cfRule type="cellIs" dxfId="70" priority="8" stopIfTrue="1" operator="equal">
      <formula>"Construction"</formula>
    </cfRule>
    <cfRule type="cellIs" dxfId="69" priority="9" stopIfTrue="1" operator="equal">
      <formula>"Operations"</formula>
    </cfRule>
  </conditionalFormatting>
  <conditionalFormatting sqref="EF3:AAE3">
    <cfRule type="cellIs" dxfId="68" priority="7" operator="equal">
      <formula>"Fin Close"</formula>
    </cfRule>
  </conditionalFormatting>
  <conditionalFormatting sqref="EF3:AAE3">
    <cfRule type="cellIs" dxfId="67" priority="5" operator="equal">
      <formula>"PPA ext."</formula>
    </cfRule>
    <cfRule type="cellIs" dxfId="66" priority="6" operator="equal">
      <formula>"Delay"</formula>
    </cfRule>
  </conditionalFormatting>
  <conditionalFormatting sqref="F2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outlineLevelRow="4" x14ac:dyDescent="0.2"/>
  <cols>
    <col min="1" max="1" width="10.77734375" style="10" customWidth="1"/>
    <col min="2" max="2" width="1.777343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2">
      <c r="F9" s="142"/>
    </row>
    <row r="10" spans="1:707" hidden="1" outlineLevel="1" collapsed="1" x14ac:dyDescent="0.2">
      <c r="B10" s="10" t="s">
        <v>309</v>
      </c>
      <c r="F10" s="142"/>
    </row>
    <row r="11" spans="1:707" hidden="1" outlineLevel="2" x14ac:dyDescent="0.2">
      <c r="F11" s="142"/>
    </row>
    <row r="12" spans="1:707" hidden="1" outlineLevel="2" collapsed="1" x14ac:dyDescent="0.2">
      <c r="B12" s="10" t="s">
        <v>310</v>
      </c>
      <c r="F12" s="142"/>
    </row>
    <row r="13" spans="1:707" hidden="1" outlineLevel="3" x14ac:dyDescent="0.2">
      <c r="F13" s="142"/>
    </row>
    <row r="14" spans="1:707" s="127" customFormat="1" hidden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117.8129056186979</v>
      </c>
      <c r="G14" s="127" t="str">
        <f xml:space="preserve"> InpS!G61</f>
        <v>£m</v>
      </c>
    </row>
    <row r="15" spans="1:707" s="127" customFormat="1" hidden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696.48880204736474</v>
      </c>
      <c r="G15" s="127" t="str">
        <f xml:space="preserve"> InpS!G62</f>
        <v>£m</v>
      </c>
    </row>
    <row r="16" spans="1:707" s="127" customFormat="1" hidden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756.16453525431109</v>
      </c>
      <c r="G16" s="127" t="str">
        <f xml:space="preserve"> InpS!G63</f>
        <v>£m</v>
      </c>
    </row>
    <row r="17" spans="1:7" s="127" customFormat="1" hidden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47.621406660667773</v>
      </c>
      <c r="G17" s="127" t="str">
        <f xml:space="preserve"> InpS!G64</f>
        <v>£m</v>
      </c>
    </row>
    <row r="18" spans="1:7" s="127" customFormat="1" hidden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hidden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hidden="1" outlineLevel="3" x14ac:dyDescent="0.2">
      <c r="A20" s="125"/>
      <c r="B20" s="125"/>
      <c r="C20" s="126"/>
      <c r="D20" s="137"/>
      <c r="F20" s="141"/>
    </row>
    <row r="21" spans="1:7" s="127" customFormat="1" hidden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112.56639241437884</v>
      </c>
      <c r="G21" s="127" t="str">
        <f xml:space="preserve"> InpS!G68</f>
        <v>£m</v>
      </c>
    </row>
    <row r="22" spans="1:7" s="127" customFormat="1" hidden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665.47235544151908</v>
      </c>
      <c r="G22" s="127" t="str">
        <f xml:space="preserve"> InpS!G69</f>
        <v>£m</v>
      </c>
    </row>
    <row r="23" spans="1:7" s="127" customFormat="1" hidden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722.49057400180232</v>
      </c>
      <c r="G23" s="127" t="str">
        <f xml:space="preserve"> InpS!G70</f>
        <v>£m</v>
      </c>
    </row>
    <row r="24" spans="1:7" s="127" customFormat="1" hidden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45.500702332552244</v>
      </c>
      <c r="G24" s="127" t="str">
        <f xml:space="preserve"> InpS!G71</f>
        <v>£m</v>
      </c>
    </row>
    <row r="25" spans="1:7" s="127" customFormat="1" hidden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hidden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hidden="1" outlineLevel="3" x14ac:dyDescent="0.2">
      <c r="A27" s="125"/>
      <c r="B27" s="125"/>
      <c r="C27" s="126"/>
      <c r="D27" s="137"/>
      <c r="F27" s="141"/>
    </row>
    <row r="28" spans="1:7" s="127" customFormat="1" hidden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26.837047534228091</v>
      </c>
      <c r="G28" s="127" t="str">
        <f xml:space="preserve"> InpS!G75</f>
        <v>£m</v>
      </c>
    </row>
    <row r="29" spans="1:7" s="127" customFormat="1" hidden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502.44223203618748</v>
      </c>
      <c r="G29" s="127" t="str">
        <f xml:space="preserve"> InpS!G76</f>
        <v>£m</v>
      </c>
    </row>
    <row r="30" spans="1:7" s="127" customFormat="1" hidden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545.62013638803683</v>
      </c>
      <c r="G30" s="127" t="str">
        <f xml:space="preserve"> InpS!G77</f>
        <v>£m</v>
      </c>
    </row>
    <row r="31" spans="1:7" s="127" customFormat="1" hidden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45.6091639940039</v>
      </c>
      <c r="G31" s="127" t="str">
        <f xml:space="preserve"> InpS!G78</f>
        <v>£m</v>
      </c>
    </row>
    <row r="32" spans="1:7" s="127" customFormat="1" hidden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hidden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hidden="1" outlineLevel="2" x14ac:dyDescent="0.2">
      <c r="F34" s="142"/>
    </row>
    <row r="35" spans="1:7" hidden="1" outlineLevel="2" collapsed="1" x14ac:dyDescent="0.2">
      <c r="B35" s="10" t="s">
        <v>311</v>
      </c>
      <c r="F35" s="142"/>
    </row>
    <row r="36" spans="1:7" hidden="1" outlineLevel="3" x14ac:dyDescent="0.2">
      <c r="F36" s="142"/>
    </row>
    <row r="37" spans="1:7" s="127" customFormat="1" hidden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hidden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1.577955589100009</v>
      </c>
      <c r="G38" s="127" t="str">
        <f xml:space="preserve"> InpS!G85</f>
        <v>£m</v>
      </c>
    </row>
    <row r="39" spans="1:7" s="127" customFormat="1" hidden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-0.51527422509520293</v>
      </c>
      <c r="G39" s="127" t="str">
        <f xml:space="preserve"> InpS!G86</f>
        <v>£m</v>
      </c>
    </row>
    <row r="40" spans="1:7" s="127" customFormat="1" hidden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hidden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hidden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hidden="1" outlineLevel="3" x14ac:dyDescent="0.2">
      <c r="A43" s="125"/>
      <c r="B43" s="125"/>
      <c r="C43" s="126"/>
      <c r="D43" s="137"/>
      <c r="F43" s="141"/>
    </row>
    <row r="44" spans="1:7" s="127" customFormat="1" hidden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hidden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1.2361630261685035</v>
      </c>
      <c r="G45" s="127" t="str">
        <f xml:space="preserve"> InpS!G92</f>
        <v>£m</v>
      </c>
    </row>
    <row r="46" spans="1:7" s="127" customFormat="1" hidden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0.23726766248150422</v>
      </c>
      <c r="G46" s="127" t="str">
        <f xml:space="preserve"> InpS!G93</f>
        <v>£m</v>
      </c>
    </row>
    <row r="47" spans="1:7" s="127" customFormat="1" hidden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hidden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hidden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hidden="1" outlineLevel="3" x14ac:dyDescent="0.2">
      <c r="A50" s="125"/>
      <c r="B50" s="125"/>
      <c r="C50" s="126"/>
      <c r="D50" s="137"/>
      <c r="F50" s="141"/>
    </row>
    <row r="51" spans="1:7" s="127" customFormat="1" hidden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hidden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-8.0301465226175817E-2</v>
      </c>
      <c r="G52" s="127" t="str">
        <f xml:space="preserve"> InpS!G99</f>
        <v>£m</v>
      </c>
    </row>
    <row r="53" spans="1:7" s="127" customFormat="1" hidden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0</v>
      </c>
      <c r="G53" s="127" t="str">
        <f xml:space="preserve"> InpS!G100</f>
        <v>£m</v>
      </c>
    </row>
    <row r="54" spans="1:7" s="127" customFormat="1" hidden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hidden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hidden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hidden="1" outlineLevel="3" x14ac:dyDescent="0.2">
      <c r="A57" s="125"/>
      <c r="B57" s="125"/>
      <c r="C57" s="126"/>
      <c r="D57" s="137"/>
      <c r="F57" s="141"/>
    </row>
    <row r="58" spans="1:7" s="127" customFormat="1" hidden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0.25839839301926726</v>
      </c>
      <c r="G58" s="127" t="str">
        <f xml:space="preserve"> InpS!G105</f>
        <v>£m</v>
      </c>
    </row>
    <row r="59" spans="1:7" s="127" customFormat="1" hidden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1.4663377158977831</v>
      </c>
      <c r="G59" s="127" t="str">
        <f xml:space="preserve"> InpS!G106</f>
        <v>£m</v>
      </c>
    </row>
    <row r="60" spans="1:7" s="127" customFormat="1" hidden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1.5573387717622411</v>
      </c>
      <c r="G60" s="127" t="str">
        <f xml:space="preserve"> InpS!G107</f>
        <v>£m</v>
      </c>
    </row>
    <row r="61" spans="1:7" s="127" customFormat="1" hidden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0.11586146510819617</v>
      </c>
      <c r="G61" s="127" t="str">
        <f xml:space="preserve"> InpS!G108</f>
        <v>£m</v>
      </c>
    </row>
    <row r="62" spans="1:7" s="127" customFormat="1" hidden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hidden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hidden="1" outlineLevel="3" x14ac:dyDescent="0.2">
      <c r="A64" s="125"/>
      <c r="B64" s="125"/>
      <c r="C64" s="126"/>
      <c r="D64" s="137"/>
      <c r="F64" s="141"/>
    </row>
    <row r="65" spans="1:7" s="127" customFormat="1" hidden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hidden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hidden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hidden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hidden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hidden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hidden="1" outlineLevel="3" x14ac:dyDescent="0.2">
      <c r="A71" s="125"/>
      <c r="B71" s="125"/>
      <c r="C71" s="126"/>
      <c r="D71" s="137"/>
      <c r="F71" s="141"/>
    </row>
    <row r="72" spans="1:7" s="127" customFormat="1" hidden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hidden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hidden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hidden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hidden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hidden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hidden="1" outlineLevel="2" x14ac:dyDescent="0.2">
      <c r="F78" s="142"/>
    </row>
    <row r="79" spans="1:7" hidden="1" outlineLevel="2" collapsed="1" x14ac:dyDescent="0.2">
      <c r="B79" s="10" t="s">
        <v>312</v>
      </c>
      <c r="F79" s="142"/>
    </row>
    <row r="80" spans="1:7" hidden="1" outlineLevel="3" x14ac:dyDescent="0.2">
      <c r="F80" s="142"/>
    </row>
    <row r="81" spans="1:7" s="127" customFormat="1" hidden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hidden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hidden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hidden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hidden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hidden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hidden="1" outlineLevel="3" x14ac:dyDescent="0.2">
      <c r="A87" s="125"/>
      <c r="B87" s="125"/>
      <c r="C87" s="126"/>
      <c r="D87" s="137"/>
      <c r="F87" s="141"/>
    </row>
    <row r="88" spans="1:7" s="127" customFormat="1" hidden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hidden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hidden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hidden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hidden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hidden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hidden="1" outlineLevel="3" x14ac:dyDescent="0.2">
      <c r="A94" s="125"/>
      <c r="B94" s="125"/>
      <c r="C94" s="126"/>
      <c r="D94" s="137"/>
      <c r="F94" s="141"/>
    </row>
    <row r="95" spans="1:7" s="127" customFormat="1" hidden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2.3952407897873353</v>
      </c>
      <c r="G95" s="127" t="str">
        <f xml:space="preserve"> InpS!G142</f>
        <v>£m</v>
      </c>
    </row>
    <row r="96" spans="1:7" s="127" customFormat="1" hidden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39.935905636184067</v>
      </c>
      <c r="G96" s="127" t="str">
        <f xml:space="preserve"> InpS!G143</f>
        <v>£m</v>
      </c>
    </row>
    <row r="97" spans="1:7" s="127" customFormat="1" hidden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2.7903725732994751</v>
      </c>
      <c r="G97" s="127" t="str">
        <f xml:space="preserve"> InpS!G144</f>
        <v>£m</v>
      </c>
    </row>
    <row r="98" spans="1:7" s="127" customFormat="1" hidden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-3.1200009964379194</v>
      </c>
      <c r="G98" s="127" t="str">
        <f xml:space="preserve"> InpS!G145</f>
        <v>£m</v>
      </c>
    </row>
    <row r="99" spans="1:7" s="127" customFormat="1" hidden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hidden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hidden="1" outlineLevel="3" x14ac:dyDescent="0.2">
      <c r="A101" s="125"/>
      <c r="B101" s="125"/>
      <c r="C101" s="126"/>
      <c r="D101" s="137"/>
      <c r="F101" s="141"/>
    </row>
    <row r="102" spans="1:7" s="127" customFormat="1" hidden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-0.64263248769074699</v>
      </c>
      <c r="G102" s="127" t="str">
        <f xml:space="preserve"> InpS!G149</f>
        <v>£m</v>
      </c>
    </row>
    <row r="103" spans="1:7" s="127" customFormat="1" hidden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-3.6865957284182702</v>
      </c>
      <c r="G103" s="127" t="str">
        <f xml:space="preserve"> InpS!G150</f>
        <v>£m</v>
      </c>
    </row>
    <row r="104" spans="1:7" s="127" customFormat="1" hidden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-9.5634099214627274E-3</v>
      </c>
      <c r="G104" s="127" t="str">
        <f xml:space="preserve"> InpS!G151</f>
        <v>£m</v>
      </c>
    </row>
    <row r="105" spans="1:7" s="127" customFormat="1" hidden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hidden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hidden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hidden="1" outlineLevel="3" x14ac:dyDescent="0.2">
      <c r="A108" s="125"/>
      <c r="B108" s="125"/>
      <c r="C108" s="126"/>
      <c r="D108" s="137"/>
      <c r="F108" s="141"/>
    </row>
    <row r="109" spans="1:7" s="127" customFormat="1" hidden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4.2387992235092469</v>
      </c>
      <c r="G109" s="127" t="str">
        <f xml:space="preserve"> InpS!G156</f>
        <v>£m</v>
      </c>
    </row>
    <row r="110" spans="1:7" s="127" customFormat="1" hidden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24.953434405590315</v>
      </c>
      <c r="G110" s="127" t="str">
        <f xml:space="preserve"> InpS!G157</f>
        <v>£m</v>
      </c>
    </row>
    <row r="111" spans="1:7" s="127" customFormat="1" hidden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27.068182198384079</v>
      </c>
      <c r="G111" s="127" t="str">
        <f xml:space="preserve"> InpS!G158</f>
        <v>£m</v>
      </c>
    </row>
    <row r="112" spans="1:7" s="127" customFormat="1" hidden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1.7365517461437889</v>
      </c>
      <c r="G112" s="127" t="str">
        <f xml:space="preserve"> InpS!G159</f>
        <v>£m</v>
      </c>
    </row>
    <row r="113" spans="1:7" s="127" customFormat="1" hidden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hidden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hidden="1" outlineLevel="3" x14ac:dyDescent="0.2">
      <c r="A115" s="125"/>
      <c r="B115" s="125"/>
      <c r="C115" s="126"/>
      <c r="D115" s="137"/>
      <c r="F115" s="141"/>
    </row>
    <row r="116" spans="1:7" s="127" customFormat="1" hidden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</v>
      </c>
      <c r="G116" s="127" t="str">
        <f xml:space="preserve"> InpS!G163</f>
        <v>£m</v>
      </c>
    </row>
    <row r="117" spans="1:7" s="127" customFormat="1" hidden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hidden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hidden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hidden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hidden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hidden="1" outlineLevel="3" x14ac:dyDescent="0.2">
      <c r="A122" s="125"/>
      <c r="B122" s="125"/>
      <c r="C122" s="126"/>
      <c r="D122" s="137"/>
      <c r="F122" s="141"/>
    </row>
    <row r="123" spans="1:7" s="127" customFormat="1" hidden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hidden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hidden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hidden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hidden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hidden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hidden="1" outlineLevel="3" x14ac:dyDescent="0.2">
      <c r="A129" s="125"/>
      <c r="B129" s="125"/>
      <c r="C129" s="126"/>
      <c r="D129" s="137"/>
      <c r="F129" s="141"/>
    </row>
    <row r="130" spans="1:7" s="127" customFormat="1" hidden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hidden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hidden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hidden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hidden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hidden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hidden="1" outlineLevel="3" x14ac:dyDescent="0.2">
      <c r="A136" s="125"/>
      <c r="B136" s="125"/>
      <c r="C136" s="126"/>
      <c r="D136" s="137"/>
      <c r="F136" s="141"/>
    </row>
    <row r="137" spans="1:7" s="127" customFormat="1" hidden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hidden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hidden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hidden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hidden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hidden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hidden="1" outlineLevel="2" x14ac:dyDescent="0.2">
      <c r="F143" s="142"/>
    </row>
    <row r="144" spans="1:7" hidden="1" outlineLevel="2" collapsed="1" x14ac:dyDescent="0.2">
      <c r="B144" s="10" t="s">
        <v>313</v>
      </c>
      <c r="F144" s="142"/>
    </row>
    <row r="145" spans="1:7" hidden="1" outlineLevel="3" x14ac:dyDescent="0.2">
      <c r="F145" s="142"/>
    </row>
    <row r="146" spans="1:7" s="127" customFormat="1" hidden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4.4044158482898749E-2</v>
      </c>
      <c r="G146" s="127" t="str">
        <f xml:space="preserve"> InpS!G193</f>
        <v>£m</v>
      </c>
    </row>
    <row r="147" spans="1:7" s="127" customFormat="1" hidden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8.80883169657975</v>
      </c>
      <c r="G147" s="127" t="str">
        <f xml:space="preserve"> InpS!G194</f>
        <v>£m</v>
      </c>
    </row>
    <row r="148" spans="1:7" s="127" customFormat="1" hidden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54.015463171761887</v>
      </c>
      <c r="G148" s="127" t="str">
        <f xml:space="preserve"> InpS!G195</f>
        <v>£m</v>
      </c>
    </row>
    <row r="149" spans="1:7" s="127" customFormat="1" hidden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hidden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hidden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hidden="1" outlineLevel="3" x14ac:dyDescent="0.2">
      <c r="A152" s="125"/>
      <c r="B152" s="125"/>
      <c r="C152" s="126"/>
      <c r="D152" s="137"/>
      <c r="F152" s="141"/>
    </row>
    <row r="153" spans="1:7" s="127" customFormat="1" hidden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12.649990518117171</v>
      </c>
      <c r="G153" s="127" t="str">
        <f xml:space="preserve"> InpS!G200</f>
        <v>£m</v>
      </c>
    </row>
    <row r="154" spans="1:7" s="127" customFormat="1" hidden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8.2828428039282116</v>
      </c>
      <c r="G154" s="127" t="str">
        <f xml:space="preserve"> InpS!G201</f>
        <v>£m</v>
      </c>
    </row>
    <row r="155" spans="1:7" s="127" customFormat="1" hidden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1.5669556383338976</v>
      </c>
      <c r="G155" s="127" t="str">
        <f xml:space="preserve"> InpS!G202</f>
        <v>£m</v>
      </c>
    </row>
    <row r="156" spans="1:7" s="127" customFormat="1" hidden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hidden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hidden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hidden="1" outlineLevel="2" x14ac:dyDescent="0.2">
      <c r="A159" s="125"/>
      <c r="B159" s="125"/>
      <c r="C159" s="126"/>
      <c r="D159" s="137"/>
      <c r="F159" s="144"/>
    </row>
    <row r="160" spans="1:7" s="127" customFormat="1" hidden="1" outlineLevel="2" collapsed="1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hidden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hidden="1" outlineLevel="3" collapsed="1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hidden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117.8129056186979</v>
      </c>
      <c r="G163" s="24" t="str">
        <f xml:space="preserve"> G$14</f>
        <v>£m</v>
      </c>
      <c r="I163" s="142"/>
      <c r="J163" s="142"/>
      <c r="L163" s="142"/>
    </row>
    <row r="164" spans="1:12" s="127" customFormat="1" hidden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112.56639241437884</v>
      </c>
      <c r="G164" s="24" t="str">
        <f xml:space="preserve"> G$21</f>
        <v>£m</v>
      </c>
      <c r="I164" s="142"/>
      <c r="J164" s="142"/>
      <c r="L164" s="142"/>
    </row>
    <row r="165" spans="1:12" s="127" customFormat="1" hidden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26.837047534228091</v>
      </c>
      <c r="G165" s="24" t="str">
        <f xml:space="preserve"> G$28</f>
        <v>£m</v>
      </c>
      <c r="I165" s="142"/>
      <c r="J165" s="142"/>
      <c r="L165" s="142"/>
    </row>
    <row r="166" spans="1:12" s="127" customFormat="1" hidden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hidden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hidden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hidden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0.25839839301926726</v>
      </c>
      <c r="G169" s="24" t="str">
        <f xml:space="preserve"> G$58</f>
        <v>£m</v>
      </c>
      <c r="I169" s="142"/>
      <c r="J169" s="142"/>
      <c r="L169" s="142"/>
    </row>
    <row r="170" spans="1:12" s="127" customFormat="1" hidden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hidden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hidden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hidden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hidden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2.3952407897873353</v>
      </c>
      <c r="G174" s="24" t="str">
        <f xml:space="preserve"> G$95</f>
        <v>£m</v>
      </c>
      <c r="I174" s="142"/>
      <c r="J174" s="142"/>
      <c r="L174" s="142"/>
    </row>
    <row r="175" spans="1:12" s="127" customFormat="1" hidden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-0.64263248769074699</v>
      </c>
      <c r="G175" s="24" t="str">
        <f xml:space="preserve"> G$102</f>
        <v>£m</v>
      </c>
      <c r="I175" s="142"/>
      <c r="J175" s="142"/>
      <c r="L175" s="142"/>
    </row>
    <row r="176" spans="1:12" s="127" customFormat="1" hidden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4.2387992235092469</v>
      </c>
      <c r="G176" s="24" t="str">
        <f xml:space="preserve"> G$109</f>
        <v>£m</v>
      </c>
      <c r="I176" s="142"/>
      <c r="J176" s="142"/>
      <c r="L176" s="142"/>
    </row>
    <row r="177" spans="1:12" s="127" customFormat="1" hidden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</v>
      </c>
      <c r="G177" s="24" t="str">
        <f xml:space="preserve"> G$116</f>
        <v>£m</v>
      </c>
      <c r="I177" s="142"/>
      <c r="J177" s="142"/>
      <c r="L177" s="142"/>
    </row>
    <row r="178" spans="1:12" s="127" customFormat="1" hidden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hidden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hidden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hidden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4.4044158482898749E-2</v>
      </c>
      <c r="G181" s="24" t="str">
        <f t="shared" si="0"/>
        <v>£m</v>
      </c>
      <c r="I181" s="142"/>
      <c r="J181" s="142"/>
      <c r="L181" s="142"/>
    </row>
    <row r="182" spans="1:12" s="127" customFormat="1" hidden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12.649990518117171</v>
      </c>
      <c r="G182" s="24" t="str">
        <f t="shared" si="1"/>
        <v>£m</v>
      </c>
      <c r="I182" s="142"/>
      <c r="J182" s="142"/>
      <c r="L182" s="142"/>
    </row>
    <row r="183" spans="1:12" s="127" customFormat="1" hidden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276.16018616253007</v>
      </c>
      <c r="G183" s="158" t="s">
        <v>153</v>
      </c>
      <c r="I183" s="142"/>
      <c r="J183" s="142"/>
      <c r="L183" s="142"/>
    </row>
    <row r="184" spans="1:12" s="127" customFormat="1" hidden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hidden="1" outlineLevel="3" collapsed="1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hidden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696.48880204736474</v>
      </c>
      <c r="G186" s="24" t="str">
        <f xml:space="preserve"> G$15</f>
        <v>£m</v>
      </c>
    </row>
    <row r="187" spans="1:12" s="127" customFormat="1" hidden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665.47235544151908</v>
      </c>
      <c r="G187" s="24" t="str">
        <f xml:space="preserve"> G$22</f>
        <v>£m</v>
      </c>
    </row>
    <row r="188" spans="1:12" s="127" customFormat="1" hidden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502.44223203618748</v>
      </c>
      <c r="G188" s="24" t="str">
        <f xml:space="preserve"> G$29</f>
        <v>£m</v>
      </c>
    </row>
    <row r="189" spans="1:12" s="127" customFormat="1" hidden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1.577955589100009</v>
      </c>
      <c r="G189" s="24" t="str">
        <f xml:space="preserve"> G$38</f>
        <v>£m</v>
      </c>
    </row>
    <row r="190" spans="1:12" s="127" customFormat="1" hidden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1.2361630261685035</v>
      </c>
      <c r="G190" s="24" t="str">
        <f xml:space="preserve"> G$45</f>
        <v>£m</v>
      </c>
    </row>
    <row r="191" spans="1:12" s="127" customFormat="1" hidden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-8.0301465226175817E-2</v>
      </c>
      <c r="G191" s="24" t="str">
        <f xml:space="preserve"> G$52</f>
        <v>£m</v>
      </c>
    </row>
    <row r="192" spans="1:12" s="127" customFormat="1" hidden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1.4663377158977831</v>
      </c>
      <c r="G192" s="24" t="str">
        <f xml:space="preserve"> G$59</f>
        <v>£m</v>
      </c>
    </row>
    <row r="193" spans="1:8" s="127" customFormat="1" hidden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hidden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hidden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hidden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hidden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39.935905636184067</v>
      </c>
      <c r="G197" s="24" t="str">
        <f xml:space="preserve"> G$96</f>
        <v>£m</v>
      </c>
    </row>
    <row r="198" spans="1:8" s="127" customFormat="1" hidden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-3.6865957284182702</v>
      </c>
      <c r="G198" s="24" t="str">
        <f xml:space="preserve"> G$103</f>
        <v>£m</v>
      </c>
    </row>
    <row r="199" spans="1:8" s="127" customFormat="1" hidden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24.953434405590315</v>
      </c>
      <c r="G199" s="24" t="str">
        <f xml:space="preserve"> G$110</f>
        <v>£m</v>
      </c>
    </row>
    <row r="200" spans="1:8" s="127" customFormat="1" hidden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hidden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hidden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hidden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hidden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8.80883169657975</v>
      </c>
      <c r="G204" s="24" t="str">
        <f t="shared" si="2"/>
        <v>£m</v>
      </c>
    </row>
    <row r="205" spans="1:8" s="127" customFormat="1" hidden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8.2828428039282116</v>
      </c>
      <c r="G205" s="24" t="str">
        <f t="shared" si="3"/>
        <v>£m</v>
      </c>
    </row>
    <row r="206" spans="1:8" s="127" customFormat="1" hidden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1946.8979632048752</v>
      </c>
      <c r="G206" s="158" t="s">
        <v>153</v>
      </c>
    </row>
    <row r="207" spans="1:8" s="127" customFormat="1" hidden="1" outlineLevel="4" x14ac:dyDescent="0.2">
      <c r="A207" s="125"/>
      <c r="B207" s="125"/>
      <c r="C207" s="126"/>
      <c r="D207" s="137"/>
      <c r="F207" s="144"/>
    </row>
    <row r="208" spans="1:8" s="127" customFormat="1" hidden="1" outlineLevel="3" collapsed="1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hidden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756.16453525431109</v>
      </c>
      <c r="G209" s="24" t="str">
        <f xml:space="preserve"> G$16</f>
        <v>£m</v>
      </c>
    </row>
    <row r="210" spans="1:7" s="127" customFormat="1" hidden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722.49057400180232</v>
      </c>
      <c r="G210" s="24" t="str">
        <f xml:space="preserve"> G$23</f>
        <v>£m</v>
      </c>
    </row>
    <row r="211" spans="1:7" s="127" customFormat="1" hidden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545.62013638803683</v>
      </c>
      <c r="G211" s="24" t="str">
        <f xml:space="preserve"> G$30</f>
        <v>£m</v>
      </c>
    </row>
    <row r="212" spans="1:7" s="127" customFormat="1" hidden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-0.51527422509520293</v>
      </c>
      <c r="G212" s="24" t="str">
        <f xml:space="preserve"> G$39</f>
        <v>£m</v>
      </c>
    </row>
    <row r="213" spans="1:7" s="127" customFormat="1" hidden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0.23726766248150422</v>
      </c>
      <c r="G213" s="24" t="str">
        <f xml:space="preserve"> G$46</f>
        <v>£m</v>
      </c>
    </row>
    <row r="214" spans="1:7" s="127" customFormat="1" hidden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0</v>
      </c>
      <c r="G214" s="24" t="str">
        <f xml:space="preserve"> G$53</f>
        <v>£m</v>
      </c>
    </row>
    <row r="215" spans="1:7" s="127" customFormat="1" hidden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1.5573387717622411</v>
      </c>
      <c r="G215" s="24" t="str">
        <f xml:space="preserve"> G$60</f>
        <v>£m</v>
      </c>
    </row>
    <row r="216" spans="1:7" s="127" customFormat="1" hidden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hidden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hidden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hidden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hidden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2.7903725732994751</v>
      </c>
      <c r="G220" s="24" t="str">
        <f xml:space="preserve"> G$97</f>
        <v>£m</v>
      </c>
    </row>
    <row r="221" spans="1:7" s="127" customFormat="1" hidden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-9.5634099214627274E-3</v>
      </c>
      <c r="G221" s="24" t="str">
        <f xml:space="preserve"> G$104</f>
        <v>£m</v>
      </c>
    </row>
    <row r="222" spans="1:7" s="127" customFormat="1" hidden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27.068182198384079</v>
      </c>
      <c r="G222" s="24" t="str">
        <f xml:space="preserve"> G$111</f>
        <v>£m</v>
      </c>
    </row>
    <row r="223" spans="1:7" s="127" customFormat="1" hidden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hidden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hidden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hidden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hidden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54.015463171761887</v>
      </c>
      <c r="G227" s="24" t="str">
        <f t="shared" si="4"/>
        <v>£m</v>
      </c>
    </row>
    <row r="228" spans="1:8" s="127" customFormat="1" hidden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1.5669556383338976</v>
      </c>
      <c r="G228" s="24" t="str">
        <f t="shared" si="5"/>
        <v>£m</v>
      </c>
    </row>
    <row r="229" spans="1:8" s="127" customFormat="1" hidden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2110.985988025157</v>
      </c>
      <c r="G229" s="158" t="s">
        <v>153</v>
      </c>
    </row>
    <row r="230" spans="1:8" s="127" customFormat="1" hidden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hidden="1" outlineLevel="3" collapsed="1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hidden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47.621406660667773</v>
      </c>
      <c r="G232" s="24" t="str">
        <f xml:space="preserve"> G$17</f>
        <v>£m</v>
      </c>
    </row>
    <row r="233" spans="1:8" s="127" customFormat="1" hidden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45.500702332552244</v>
      </c>
      <c r="G233" s="24" t="str">
        <f xml:space="preserve"> G$24</f>
        <v>£m</v>
      </c>
    </row>
    <row r="234" spans="1:8" s="127" customFormat="1" hidden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45.6091639940039</v>
      </c>
      <c r="G234" s="24" t="str">
        <f xml:space="preserve"> G$31</f>
        <v>£m</v>
      </c>
    </row>
    <row r="235" spans="1:8" s="127" customFormat="1" hidden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hidden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hidden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hidden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0.11586146510819617</v>
      </c>
      <c r="G238" s="24" t="str">
        <f xml:space="preserve"> G$61</f>
        <v>£m</v>
      </c>
    </row>
    <row r="239" spans="1:8" s="127" customFormat="1" hidden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hidden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hidden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hidden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hidden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-3.1200009964379194</v>
      </c>
      <c r="G243" s="24" t="str">
        <f xml:space="preserve"> G$98</f>
        <v>£m</v>
      </c>
    </row>
    <row r="244" spans="1:8" s="127" customFormat="1" hidden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hidden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1.7365517461437889</v>
      </c>
      <c r="G245" s="24" t="str">
        <f xml:space="preserve"> G$112</f>
        <v>£m</v>
      </c>
    </row>
    <row r="246" spans="1:8" s="127" customFormat="1" hidden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hidden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hidden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hidden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hidden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hidden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hidden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137.46368520203799</v>
      </c>
      <c r="G252" s="158" t="s">
        <v>153</v>
      </c>
    </row>
    <row r="253" spans="1:8" s="127" customFormat="1" hidden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hidden="1" outlineLevel="3" collapsed="1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hidden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hidden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hidden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hidden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hidden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hidden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hidden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hidden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hidden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hidden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hidden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hidden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hidden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hidden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hidden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hidden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hidden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hidden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hidden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hidden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hidden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hidden="1" outlineLevel="4" x14ac:dyDescent="0.2">
      <c r="A276" s="125"/>
      <c r="B276" s="125"/>
      <c r="C276" s="126"/>
      <c r="D276" s="137"/>
      <c r="F276" s="141"/>
    </row>
    <row r="277" spans="1:10" s="127" customFormat="1" hidden="1" outlineLevel="3" collapsed="1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hidden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hidden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hidden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hidden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hidden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hidden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hidden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hidden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hidden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hidden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hidden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hidden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hidden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hidden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hidden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hidden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hidden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hidden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hidden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hidden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hidden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hidden="1" outlineLevel="4" x14ac:dyDescent="0.2">
      <c r="A299" s="125"/>
      <c r="B299" s="125"/>
      <c r="C299" s="126"/>
      <c r="D299" s="137"/>
      <c r="F299" s="141"/>
      <c r="H299" s="142"/>
    </row>
    <row r="300" spans="1:8" s="127" customFormat="1" hidden="1" outlineLevel="1" x14ac:dyDescent="0.2">
      <c r="A300" s="125"/>
      <c r="B300" s="125"/>
      <c r="C300" s="126"/>
      <c r="D300" s="137"/>
      <c r="F300" s="141"/>
      <c r="H300" s="142"/>
    </row>
    <row r="301" spans="1:8" s="127" customFormat="1" hidden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hidden="1" outlineLevel="1" x14ac:dyDescent="0.2">
      <c r="F302" s="142"/>
    </row>
    <row r="303" spans="1:8" hidden="1" outlineLevel="1" collapsed="1" x14ac:dyDescent="0.2">
      <c r="B303" s="10" t="s">
        <v>327</v>
      </c>
      <c r="F303" s="142"/>
    </row>
    <row r="304" spans="1:8" hidden="1" outlineLevel="2" x14ac:dyDescent="0.2">
      <c r="F304" s="142"/>
    </row>
    <row r="305" spans="2:7" hidden="1" outlineLevel="2" collapsed="1" x14ac:dyDescent="0.2">
      <c r="B305" s="10" t="s">
        <v>310</v>
      </c>
      <c r="F305" s="146"/>
    </row>
    <row r="306" spans="2:7" hidden="1" outlineLevel="3" x14ac:dyDescent="0.2">
      <c r="F306" s="146"/>
    </row>
    <row r="307" spans="2:7" hidden="1" outlineLevel="3" x14ac:dyDescent="0.2">
      <c r="E307" s="24" t="s">
        <v>328</v>
      </c>
      <c r="F307" s="146">
        <f xml:space="preserve"> IF(F14 = "n/a", 0, F14 * $F$301)</f>
        <v>139.09383907405041</v>
      </c>
      <c r="G307" s="24" t="s">
        <v>153</v>
      </c>
    </row>
    <row r="308" spans="2:7" hidden="1" outlineLevel="3" x14ac:dyDescent="0.2">
      <c r="E308" s="24" t="s">
        <v>329</v>
      </c>
      <c r="F308" s="146">
        <f t="shared" ref="F308:F312" si="30" xml:space="preserve"> IF(F15 = "n/a", 0, F15 * $F$301)</f>
        <v>822.2978700007468</v>
      </c>
      <c r="G308" s="24" t="s">
        <v>153</v>
      </c>
    </row>
    <row r="309" spans="2:7" hidden="1" outlineLevel="3" x14ac:dyDescent="0.2">
      <c r="E309" s="24" t="s">
        <v>330</v>
      </c>
      <c r="F309" s="146">
        <f t="shared" si="30"/>
        <v>892.75302758914938</v>
      </c>
      <c r="G309" s="24" t="s">
        <v>153</v>
      </c>
    </row>
    <row r="310" spans="2:7" hidden="1" outlineLevel="3" x14ac:dyDescent="0.2">
      <c r="E310" s="24" t="s">
        <v>331</v>
      </c>
      <c r="F310" s="146">
        <f t="shared" si="30"/>
        <v>56.223418306793512</v>
      </c>
      <c r="G310" s="24" t="s">
        <v>153</v>
      </c>
    </row>
    <row r="311" spans="2:7" hidden="1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hidden="1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hidden="1" outlineLevel="3" x14ac:dyDescent="0.2">
      <c r="F313" s="146"/>
    </row>
    <row r="314" spans="2:7" hidden="1" outlineLevel="3" x14ac:dyDescent="0.2">
      <c r="E314" s="24" t="s">
        <v>334</v>
      </c>
      <c r="F314" s="146">
        <f t="shared" ref="F314:F319" si="31" xml:space="preserve"> IF(F21 = "n/a", 0, F21 * $F$301)</f>
        <v>132.89963089703369</v>
      </c>
      <c r="G314" s="24" t="s">
        <v>153</v>
      </c>
    </row>
    <row r="315" spans="2:7" hidden="1" outlineLevel="3" x14ac:dyDescent="0.2">
      <c r="E315" s="24" t="s">
        <v>335</v>
      </c>
      <c r="F315" s="146">
        <f t="shared" si="31"/>
        <v>785.67882041372366</v>
      </c>
      <c r="G315" s="24" t="s">
        <v>153</v>
      </c>
    </row>
    <row r="316" spans="2:7" hidden="1" outlineLevel="3" x14ac:dyDescent="0.2">
      <c r="E316" s="24" t="s">
        <v>336</v>
      </c>
      <c r="F316" s="146">
        <f t="shared" si="31"/>
        <v>852.99642772562061</v>
      </c>
      <c r="G316" s="24" t="s">
        <v>153</v>
      </c>
    </row>
    <row r="317" spans="2:7" hidden="1" outlineLevel="3" x14ac:dyDescent="0.2">
      <c r="E317" s="24" t="s">
        <v>337</v>
      </c>
      <c r="F317" s="146">
        <f t="shared" si="31"/>
        <v>53.719644166011022</v>
      </c>
      <c r="G317" s="24" t="s">
        <v>153</v>
      </c>
    </row>
    <row r="318" spans="2:7" hidden="1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hidden="1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hidden="1" outlineLevel="3" x14ac:dyDescent="0.2">
      <c r="F320" s="146"/>
    </row>
    <row r="321" spans="1:7" hidden="1" outlineLevel="3" x14ac:dyDescent="0.2">
      <c r="E321" s="24" t="s">
        <v>340</v>
      </c>
      <c r="F321" s="146">
        <f t="shared" ref="F321:F326" si="32" xml:space="preserve"> IF(F28 = "n/a", 0, F28 * $F$301)</f>
        <v>31.684711885725072</v>
      </c>
      <c r="G321" s="24" t="s">
        <v>153</v>
      </c>
    </row>
    <row r="322" spans="1:7" hidden="1" outlineLevel="3" x14ac:dyDescent="0.2">
      <c r="E322" s="24" t="s">
        <v>341</v>
      </c>
      <c r="F322" s="146">
        <f t="shared" si="32"/>
        <v>593.20002846748025</v>
      </c>
      <c r="G322" s="24" t="s">
        <v>153</v>
      </c>
    </row>
    <row r="323" spans="1:7" hidden="1" outlineLevel="3" x14ac:dyDescent="0.2">
      <c r="E323" s="24" t="s">
        <v>342</v>
      </c>
      <c r="F323" s="146">
        <f t="shared" si="32"/>
        <v>644.17729999755022</v>
      </c>
      <c r="G323" s="24" t="s">
        <v>153</v>
      </c>
    </row>
    <row r="324" spans="1:7" hidden="1" outlineLevel="3" x14ac:dyDescent="0.2">
      <c r="E324" s="24" t="s">
        <v>343</v>
      </c>
      <c r="F324" s="146">
        <f t="shared" si="32"/>
        <v>53.84769761486227</v>
      </c>
      <c r="G324" s="24" t="s">
        <v>153</v>
      </c>
    </row>
    <row r="325" spans="1:7" hidden="1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hidden="1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hidden="1" outlineLevel="2" x14ac:dyDescent="0.2">
      <c r="F327" s="146"/>
    </row>
    <row r="328" spans="1:7" hidden="1" outlineLevel="2" collapsed="1" x14ac:dyDescent="0.2">
      <c r="B328" s="10" t="s">
        <v>311</v>
      </c>
      <c r="F328" s="146"/>
    </row>
    <row r="329" spans="1:7" hidden="1" outlineLevel="3" x14ac:dyDescent="0.2">
      <c r="F329" s="146"/>
    </row>
    <row r="330" spans="1:7" hidden="1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hidden="1" outlineLevel="3" x14ac:dyDescent="0.2">
      <c r="E331" s="24" t="s">
        <v>347</v>
      </c>
      <c r="F331" s="146">
        <f t="shared" ref="F331:F335" si="33" xml:space="preserve"> IF(F38 = "n/a", 0, F38 * $F$301)</f>
        <v>1.8629869081290287</v>
      </c>
      <c r="G331" s="24" t="s">
        <v>153</v>
      </c>
    </row>
    <row r="332" spans="1:7" hidden="1" outlineLevel="3" x14ac:dyDescent="0.2">
      <c r="E332" s="24" t="s">
        <v>348</v>
      </c>
      <c r="F332" s="146">
        <f t="shared" si="33"/>
        <v>-0.60834990672722455</v>
      </c>
      <c r="G332" s="24" t="s">
        <v>153</v>
      </c>
    </row>
    <row r="333" spans="1:7" hidden="1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hidden="1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hidden="1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hidden="1" outlineLevel="3" x14ac:dyDescent="0.2">
      <c r="F336" s="142"/>
    </row>
    <row r="337" spans="1:7" hidden="1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hidden="1" outlineLevel="3" x14ac:dyDescent="0.2">
      <c r="A338" s="132"/>
      <c r="E338" s="24" t="s">
        <v>353</v>
      </c>
      <c r="F338" s="146">
        <f t="shared" ref="F338:F342" si="34" xml:space="preserve"> IF(F45 = "n/a", 0, F45 * $F$301)</f>
        <v>1.459455228000796</v>
      </c>
      <c r="G338" s="24" t="s">
        <v>153</v>
      </c>
    </row>
    <row r="339" spans="1:7" hidden="1" outlineLevel="3" x14ac:dyDescent="0.2">
      <c r="A339" s="132"/>
      <c r="E339" s="24" t="s">
        <v>354</v>
      </c>
      <c r="F339" s="146">
        <f t="shared" si="34"/>
        <v>0.28012610239400365</v>
      </c>
      <c r="G339" s="24" t="s">
        <v>153</v>
      </c>
    </row>
    <row r="340" spans="1:7" hidden="1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hidden="1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hidden="1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hidden="1" outlineLevel="3" x14ac:dyDescent="0.2">
      <c r="A343" s="132"/>
      <c r="F343" s="146"/>
    </row>
    <row r="344" spans="1:7" hidden="1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hidden="1" outlineLevel="3" x14ac:dyDescent="0.2">
      <c r="A345" s="132"/>
      <c r="E345" s="24" t="s">
        <v>359</v>
      </c>
      <c r="F345" s="146">
        <f t="shared" si="35"/>
        <v>-9.4806583565047647E-2</v>
      </c>
      <c r="G345" s="24" t="s">
        <v>153</v>
      </c>
    </row>
    <row r="346" spans="1:7" hidden="1" outlineLevel="3" x14ac:dyDescent="0.2">
      <c r="E346" s="24" t="s">
        <v>360</v>
      </c>
      <c r="F346" s="146">
        <f t="shared" si="35"/>
        <v>0</v>
      </c>
      <c r="G346" s="24" t="s">
        <v>153</v>
      </c>
    </row>
    <row r="347" spans="1:7" hidden="1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hidden="1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hidden="1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hidden="1" outlineLevel="3" x14ac:dyDescent="0.2">
      <c r="A350" s="132"/>
      <c r="F350" s="146"/>
    </row>
    <row r="351" spans="1:7" hidden="1" outlineLevel="3" x14ac:dyDescent="0.2">
      <c r="A351" s="132"/>
      <c r="E351" s="24" t="s">
        <v>364</v>
      </c>
      <c r="F351" s="146">
        <f t="shared" ref="F351:F356" si="36" xml:space="preserve"> IF(F58 = "n/a", 0, F58 * $F$301)</f>
        <v>0.30507374643606916</v>
      </c>
      <c r="G351" s="24" t="s">
        <v>153</v>
      </c>
    </row>
    <row r="352" spans="1:7" hidden="1" outlineLevel="3" x14ac:dyDescent="0.2">
      <c r="A352" s="132"/>
      <c r="E352" s="24" t="s">
        <v>365</v>
      </c>
      <c r="F352" s="146">
        <f t="shared" si="36"/>
        <v>1.7312071305957752</v>
      </c>
      <c r="G352" s="24" t="s">
        <v>153</v>
      </c>
    </row>
    <row r="353" spans="1:7" hidden="1" outlineLevel="3" x14ac:dyDescent="0.2">
      <c r="A353" s="132"/>
      <c r="E353" s="24" t="s">
        <v>366</v>
      </c>
      <c r="F353" s="146">
        <f t="shared" si="36"/>
        <v>1.8386460071221404</v>
      </c>
      <c r="G353" s="24" t="s">
        <v>153</v>
      </c>
    </row>
    <row r="354" spans="1:7" hidden="1" outlineLevel="3" x14ac:dyDescent="0.2">
      <c r="A354" s="132"/>
      <c r="E354" s="24" t="s">
        <v>367</v>
      </c>
      <c r="F354" s="146">
        <f t="shared" si="36"/>
        <v>0.13678990343215389</v>
      </c>
      <c r="G354" s="24" t="s">
        <v>153</v>
      </c>
    </row>
    <row r="355" spans="1:7" hidden="1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hidden="1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hidden="1" outlineLevel="3" x14ac:dyDescent="0.2">
      <c r="F357" s="142"/>
    </row>
    <row r="358" spans="1:7" hidden="1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hidden="1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hidden="1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hidden="1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hidden="1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hidden="1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hidden="1" outlineLevel="3" x14ac:dyDescent="0.2">
      <c r="A364" s="132"/>
      <c r="F364" s="146"/>
    </row>
    <row r="365" spans="1:7" hidden="1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hidden="1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hidden="1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hidden="1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hidden="1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hidden="1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hidden="1" outlineLevel="2" x14ac:dyDescent="0.2">
      <c r="A371" s="132"/>
      <c r="F371" s="146"/>
    </row>
    <row r="372" spans="1:7" hidden="1" outlineLevel="2" collapsed="1" x14ac:dyDescent="0.2">
      <c r="A372" s="132"/>
      <c r="B372" s="10" t="s">
        <v>312</v>
      </c>
      <c r="F372" s="146"/>
    </row>
    <row r="373" spans="1:7" hidden="1" outlineLevel="3" x14ac:dyDescent="0.2">
      <c r="A373" s="132"/>
      <c r="F373" s="146"/>
    </row>
    <row r="374" spans="1:7" hidden="1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hidden="1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hidden="1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hidden="1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hidden="1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hidden="1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hidden="1" outlineLevel="3" x14ac:dyDescent="0.2">
      <c r="A380" s="132"/>
      <c r="F380" s="146"/>
    </row>
    <row r="381" spans="1:7" hidden="1" outlineLevel="3" x14ac:dyDescent="0.2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hidden="1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hidden="1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hidden="1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hidden="1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hidden="1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hidden="1" outlineLevel="3" x14ac:dyDescent="0.2">
      <c r="A387" s="132"/>
      <c r="F387" s="146"/>
    </row>
    <row r="388" spans="1:7" hidden="1" outlineLevel="3" x14ac:dyDescent="0.2">
      <c r="E388" s="24" t="s">
        <v>394</v>
      </c>
      <c r="F388" s="146">
        <f t="shared" ref="F388:F393" si="41" xml:space="preserve"> IF(F95 = "n/a", 0, F95 * $F$301)</f>
        <v>2.8279010284031667</v>
      </c>
      <c r="G388" s="24" t="s">
        <v>153</v>
      </c>
    </row>
    <row r="389" spans="1:7" hidden="1" outlineLevel="3" x14ac:dyDescent="0.2">
      <c r="A389" s="132"/>
      <c r="E389" s="24" t="s">
        <v>395</v>
      </c>
      <c r="F389" s="146">
        <f t="shared" si="41"/>
        <v>47.149659900708279</v>
      </c>
      <c r="G389" s="24" t="s">
        <v>153</v>
      </c>
    </row>
    <row r="390" spans="1:7" hidden="1" outlineLevel="3" x14ac:dyDescent="0.2">
      <c r="A390" s="132"/>
      <c r="E390" s="24" t="s">
        <v>396</v>
      </c>
      <c r="F390" s="146">
        <f t="shared" si="41"/>
        <v>3.2944067683325402</v>
      </c>
      <c r="G390" s="24" t="s">
        <v>153</v>
      </c>
    </row>
    <row r="391" spans="1:7" hidden="1" outlineLevel="3" x14ac:dyDescent="0.2">
      <c r="A391" s="132"/>
      <c r="E391" s="24" t="s">
        <v>397</v>
      </c>
      <c r="F391" s="146">
        <f t="shared" si="41"/>
        <v>-3.6835770600036684</v>
      </c>
      <c r="G391" s="24" t="s">
        <v>153</v>
      </c>
    </row>
    <row r="392" spans="1:7" hidden="1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hidden="1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hidden="1" outlineLevel="3" x14ac:dyDescent="0.2">
      <c r="A394" s="132"/>
      <c r="F394" s="146"/>
    </row>
    <row r="395" spans="1:7" hidden="1" outlineLevel="3" x14ac:dyDescent="0.2">
      <c r="A395" s="132"/>
      <c r="E395" s="24" t="s">
        <v>400</v>
      </c>
      <c r="F395" s="146">
        <f t="shared" ref="F395:F400" si="42" xml:space="preserve"> IF(F102 = "n/a", 0, F102 * $F$301)</f>
        <v>-0.75871331207051651</v>
      </c>
      <c r="G395" s="24" t="s">
        <v>153</v>
      </c>
    </row>
    <row r="396" spans="1:7" hidden="1" outlineLevel="3" x14ac:dyDescent="0.2">
      <c r="A396" s="132"/>
      <c r="E396" s="24" t="s">
        <v>401</v>
      </c>
      <c r="F396" s="146">
        <f t="shared" si="42"/>
        <v>-4.3525176659280147</v>
      </c>
      <c r="G396" s="24" t="s">
        <v>153</v>
      </c>
    </row>
    <row r="397" spans="1:7" hidden="1" outlineLevel="3" x14ac:dyDescent="0.2">
      <c r="A397" s="132"/>
      <c r="E397" s="24" t="s">
        <v>402</v>
      </c>
      <c r="F397" s="146">
        <f t="shared" si="42"/>
        <v>-1.1290880176746934E-2</v>
      </c>
      <c r="G397" s="24" t="s">
        <v>153</v>
      </c>
    </row>
    <row r="398" spans="1:7" hidden="1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hidden="1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hidden="1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hidden="1" outlineLevel="3" x14ac:dyDescent="0.2">
      <c r="A401" s="132"/>
      <c r="F401" s="146"/>
    </row>
    <row r="402" spans="1:7" hidden="1" outlineLevel="3" x14ac:dyDescent="0.2">
      <c r="A402" s="132"/>
      <c r="E402" s="24" t="s">
        <v>406</v>
      </c>
      <c r="F402" s="146">
        <f t="shared" ref="F402:F407" si="43" xml:space="preserve"> IF(F109 = "n/a", 0, F109 * $F$301)</f>
        <v>5.0044674984098858</v>
      </c>
      <c r="G402" s="24" t="s">
        <v>153</v>
      </c>
    </row>
    <row r="403" spans="1:7" hidden="1" outlineLevel="3" x14ac:dyDescent="0.2">
      <c r="A403" s="132"/>
      <c r="E403" s="24" t="s">
        <v>407</v>
      </c>
      <c r="F403" s="146">
        <f t="shared" si="43"/>
        <v>29.460855509238844</v>
      </c>
      <c r="G403" s="24" t="s">
        <v>153</v>
      </c>
    </row>
    <row r="404" spans="1:7" hidden="1" outlineLevel="3" x14ac:dyDescent="0.2">
      <c r="A404" s="132"/>
      <c r="E404" s="24" t="s">
        <v>408</v>
      </c>
      <c r="F404" s="146">
        <f t="shared" si="43"/>
        <v>31.957597166091549</v>
      </c>
      <c r="G404" s="24" t="s">
        <v>153</v>
      </c>
    </row>
    <row r="405" spans="1:7" hidden="1" outlineLevel="3" x14ac:dyDescent="0.2">
      <c r="A405" s="132"/>
      <c r="E405" s="24" t="s">
        <v>409</v>
      </c>
      <c r="F405" s="146">
        <f t="shared" si="43"/>
        <v>2.0502308117554007</v>
      </c>
      <c r="G405" s="24" t="s">
        <v>153</v>
      </c>
    </row>
    <row r="406" spans="1:7" hidden="1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hidden="1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hidden="1" outlineLevel="3" x14ac:dyDescent="0.2">
      <c r="A408" s="132"/>
      <c r="F408" s="146"/>
    </row>
    <row r="409" spans="1:7" hidden="1" outlineLevel="3" x14ac:dyDescent="0.2">
      <c r="E409" s="24" t="s">
        <v>412</v>
      </c>
      <c r="F409" s="146">
        <f t="shared" ref="F409:F414" si="44" xml:space="preserve"> IF(F116 = "n/a", 0, F116 * $F$301)</f>
        <v>0</v>
      </c>
      <c r="G409" s="24" t="s">
        <v>153</v>
      </c>
    </row>
    <row r="410" spans="1:7" hidden="1" outlineLevel="3" x14ac:dyDescent="0.2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hidden="1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hidden="1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hidden="1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hidden="1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hidden="1" outlineLevel="3" x14ac:dyDescent="0.2">
      <c r="A415" s="132"/>
      <c r="F415" s="146"/>
    </row>
    <row r="416" spans="1:7" hidden="1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hidden="1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hidden="1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hidden="1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hidden="1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hidden="1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hidden="1" outlineLevel="3" x14ac:dyDescent="0.2">
      <c r="A422" s="132"/>
      <c r="F422" s="146"/>
    </row>
    <row r="423" spans="1:7" hidden="1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hidden="1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hidden="1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hidden="1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hidden="1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hidden="1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hidden="1" outlineLevel="3" x14ac:dyDescent="0.2">
      <c r="A429" s="132"/>
      <c r="F429" s="146"/>
    </row>
    <row r="430" spans="1:7" hidden="1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hidden="1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hidden="1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hidden="1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hidden="1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hidden="1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hidden="1" outlineLevel="2" x14ac:dyDescent="0.2">
      <c r="A436" s="132"/>
      <c r="B436" s="132"/>
      <c r="C436" s="133"/>
      <c r="D436" s="134"/>
      <c r="F436" s="146"/>
    </row>
    <row r="437" spans="1:7" s="135" customFormat="1" hidden="1" outlineLevel="2" collapsed="1" x14ac:dyDescent="0.2">
      <c r="A437" s="132"/>
      <c r="B437" s="132" t="s">
        <v>313</v>
      </c>
      <c r="C437" s="133"/>
      <c r="D437" s="134"/>
      <c r="F437" s="146"/>
    </row>
    <row r="438" spans="1:7" s="135" customFormat="1" hidden="1" outlineLevel="3" x14ac:dyDescent="0.2">
      <c r="A438" s="132"/>
      <c r="B438" s="132"/>
      <c r="C438" s="133"/>
      <c r="D438" s="134"/>
      <c r="F438" s="146"/>
    </row>
    <row r="439" spans="1:7" s="135" customFormat="1" hidden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5.1999999999999998E-2</v>
      </c>
      <c r="G439" s="135" t="s">
        <v>153</v>
      </c>
    </row>
    <row r="440" spans="1:7" s="135" customFormat="1" hidden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10.4</v>
      </c>
      <c r="G440" s="135" t="s">
        <v>153</v>
      </c>
    </row>
    <row r="441" spans="1:7" s="135" customFormat="1" hidden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63.772454320411342</v>
      </c>
      <c r="G441" s="135" t="s">
        <v>153</v>
      </c>
    </row>
    <row r="442" spans="1:7" s="135" customFormat="1" hidden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hidden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hidden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hidden="1" outlineLevel="3" x14ac:dyDescent="0.2">
      <c r="A445" s="132"/>
      <c r="B445" s="132"/>
      <c r="C445" s="133"/>
      <c r="D445" s="134"/>
      <c r="F445" s="146"/>
    </row>
    <row r="446" spans="1:7" s="135" customFormat="1" hidden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14.935000000000002</v>
      </c>
      <c r="G446" s="135" t="s">
        <v>153</v>
      </c>
    </row>
    <row r="447" spans="1:7" s="135" customFormat="1" hidden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9.7790000000000035</v>
      </c>
      <c r="G447" s="135" t="s">
        <v>153</v>
      </c>
    </row>
    <row r="448" spans="1:7" s="135" customFormat="1" hidden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1.8499999999999999</v>
      </c>
      <c r="G448" s="135" t="s">
        <v>153</v>
      </c>
    </row>
    <row r="449" spans="1:23" s="135" customFormat="1" hidden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hidden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hidden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hidden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collapsed="1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hidden="1" outlineLevel="1" x14ac:dyDescent="0.2">
      <c r="F455" s="142"/>
    </row>
    <row r="456" spans="1:23" hidden="1" outlineLevel="1" collapsed="1" x14ac:dyDescent="0.2">
      <c r="B456" s="10" t="s">
        <v>449</v>
      </c>
      <c r="F456" s="142"/>
    </row>
    <row r="457" spans="1:23" hidden="1" outlineLevel="2" x14ac:dyDescent="0.2">
      <c r="F457" s="142"/>
    </row>
    <row r="458" spans="1:23" hidden="1" outlineLevel="2" collapsed="1" x14ac:dyDescent="0.2">
      <c r="D458" s="19" t="s">
        <v>315</v>
      </c>
      <c r="F458" s="142"/>
    </row>
    <row r="459" spans="1:23" hidden="1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139.09383907405041</v>
      </c>
      <c r="G459" s="24" t="str">
        <f xml:space="preserve"> G$307</f>
        <v>£m</v>
      </c>
    </row>
    <row r="460" spans="1:23" hidden="1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132.89963089703369</v>
      </c>
      <c r="G460" s="24" t="str">
        <f xml:space="preserve"> G$314</f>
        <v>£m</v>
      </c>
    </row>
    <row r="461" spans="1:23" hidden="1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hidden="1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hidden="1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hidden="1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0.30507374643606916</v>
      </c>
      <c r="G464" s="24" t="str">
        <f xml:space="preserve"> G$351</f>
        <v>£m</v>
      </c>
    </row>
    <row r="465" spans="1:7" hidden="1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5.0044674984098858</v>
      </c>
      <c r="G465" s="24" t="str">
        <f xml:space="preserve"> G$402</f>
        <v>£m</v>
      </c>
    </row>
    <row r="466" spans="1:7" hidden="1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hidden="1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hidden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277.30301121593004</v>
      </c>
      <c r="G468" s="158" t="s">
        <v>153</v>
      </c>
    </row>
    <row r="469" spans="1:7" hidden="1" outlineLevel="3" x14ac:dyDescent="0.2">
      <c r="F469" s="142"/>
    </row>
    <row r="470" spans="1:7" hidden="1" outlineLevel="2" collapsed="1" x14ac:dyDescent="0.2">
      <c r="D470" s="19" t="s">
        <v>317</v>
      </c>
      <c r="F470" s="142"/>
    </row>
    <row r="471" spans="1:7" hidden="1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822.2978700007468</v>
      </c>
      <c r="G471" s="24" t="str">
        <f xml:space="preserve"> G$308</f>
        <v>£m</v>
      </c>
    </row>
    <row r="472" spans="1:7" hidden="1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785.67882041372366</v>
      </c>
      <c r="G472" s="24" t="str">
        <f xml:space="preserve"> G$315</f>
        <v>£m</v>
      </c>
    </row>
    <row r="473" spans="1:7" hidden="1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1.8629869081290287</v>
      </c>
      <c r="G473" s="24" t="str">
        <f xml:space="preserve"> G$331</f>
        <v>£m</v>
      </c>
    </row>
    <row r="474" spans="1:7" hidden="1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1.459455228000796</v>
      </c>
      <c r="G474" s="24" t="str">
        <f xml:space="preserve"> G$338</f>
        <v>£m</v>
      </c>
    </row>
    <row r="475" spans="1:7" hidden="1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-9.4806583565047647E-2</v>
      </c>
      <c r="G475" s="24" t="str">
        <f xml:space="preserve"> G$345</f>
        <v>£m</v>
      </c>
    </row>
    <row r="476" spans="1:7" hidden="1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1.7312071305957752</v>
      </c>
      <c r="G476" s="24" t="str">
        <f xml:space="preserve"> G$352</f>
        <v>£m</v>
      </c>
    </row>
    <row r="477" spans="1:7" hidden="1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29.460855509238844</v>
      </c>
      <c r="G477" s="24" t="str">
        <f xml:space="preserve"> G$403</f>
        <v>£m</v>
      </c>
    </row>
    <row r="478" spans="1:7" hidden="1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hidden="1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hidden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1642.3963886068696</v>
      </c>
      <c r="G480" s="158" t="s">
        <v>153</v>
      </c>
    </row>
    <row r="481" spans="1:7" hidden="1" outlineLevel="3" x14ac:dyDescent="0.2">
      <c r="F481" s="142"/>
    </row>
    <row r="482" spans="1:7" hidden="1" outlineLevel="2" collapsed="1" x14ac:dyDescent="0.2">
      <c r="D482" s="19" t="s">
        <v>319</v>
      </c>
      <c r="F482" s="142"/>
    </row>
    <row r="483" spans="1:7" hidden="1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892.75302758914938</v>
      </c>
      <c r="G483" s="24" t="str">
        <f xml:space="preserve"> G$309</f>
        <v>£m</v>
      </c>
    </row>
    <row r="484" spans="1:7" hidden="1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852.99642772562061</v>
      </c>
      <c r="G484" s="24" t="str">
        <f xml:space="preserve"> G$316</f>
        <v>£m</v>
      </c>
    </row>
    <row r="485" spans="1:7" hidden="1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-0.60834990672722455</v>
      </c>
      <c r="G485" s="24" t="str">
        <f xml:space="preserve"> G$332</f>
        <v>£m</v>
      </c>
    </row>
    <row r="486" spans="1:7" hidden="1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0.28012610239400365</v>
      </c>
      <c r="G486" s="24" t="str">
        <f xml:space="preserve"> G$339</f>
        <v>£m</v>
      </c>
    </row>
    <row r="487" spans="1:7" hidden="1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0</v>
      </c>
      <c r="G487" s="24" t="str">
        <f xml:space="preserve"> G$346</f>
        <v>£m</v>
      </c>
    </row>
    <row r="488" spans="1:7" hidden="1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1.8386460071221404</v>
      </c>
      <c r="G488" s="24" t="str">
        <f xml:space="preserve"> G$353</f>
        <v>£m</v>
      </c>
    </row>
    <row r="489" spans="1:7" hidden="1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31.957597166091549</v>
      </c>
      <c r="G489" s="24" t="str">
        <f xml:space="preserve"> G$404</f>
        <v>£m</v>
      </c>
    </row>
    <row r="490" spans="1:7" hidden="1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hidden="1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hidden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1779.2174746836504</v>
      </c>
      <c r="G492" s="158" t="s">
        <v>153</v>
      </c>
    </row>
    <row r="493" spans="1:7" hidden="1" outlineLevel="3" x14ac:dyDescent="0.2">
      <c r="F493" s="142"/>
    </row>
    <row r="494" spans="1:7" hidden="1" outlineLevel="2" collapsed="1" x14ac:dyDescent="0.2">
      <c r="D494" s="19" t="s">
        <v>321</v>
      </c>
      <c r="F494" s="142"/>
    </row>
    <row r="495" spans="1:7" hidden="1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56.223418306793512</v>
      </c>
      <c r="G495" s="24" t="str">
        <f xml:space="preserve"> G$310</f>
        <v>£m</v>
      </c>
    </row>
    <row r="496" spans="1:7" hidden="1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53.719644166011022</v>
      </c>
      <c r="G496" s="24" t="str">
        <f xml:space="preserve"> G$317</f>
        <v>£m</v>
      </c>
    </row>
    <row r="497" spans="1:7" hidden="1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hidden="1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hidden="1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hidden="1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0.13678990343215389</v>
      </c>
      <c r="G500" s="24" t="str">
        <f xml:space="preserve"> G$354</f>
        <v>£m</v>
      </c>
    </row>
    <row r="501" spans="1:7" hidden="1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2.0502308117554007</v>
      </c>
      <c r="G501" s="24" t="str">
        <f xml:space="preserve"> G$405</f>
        <v>£m</v>
      </c>
    </row>
    <row r="502" spans="1:7" hidden="1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hidden="1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hidden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112.1300831879921</v>
      </c>
      <c r="G504" s="158" t="s">
        <v>153</v>
      </c>
    </row>
    <row r="505" spans="1:7" hidden="1" outlineLevel="3" x14ac:dyDescent="0.2">
      <c r="F505" s="142"/>
    </row>
    <row r="506" spans="1:7" hidden="1" outlineLevel="2" collapsed="1" x14ac:dyDescent="0.2">
      <c r="C506" s="19" t="s">
        <v>323</v>
      </c>
      <c r="F506" s="142"/>
    </row>
    <row r="507" spans="1:7" hidden="1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hidden="1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hidden="1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hidden="1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hidden="1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hidden="1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hidden="1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hidden="1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hidden="1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hidden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hidden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hidden="1" outlineLevel="2" collapsed="1" x14ac:dyDescent="0.2">
      <c r="C518" s="19" t="s">
        <v>325</v>
      </c>
      <c r="F518" s="142"/>
    </row>
    <row r="519" spans="1:7" hidden="1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hidden="1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hidden="1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hidden="1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hidden="1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hidden="1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hidden="1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hidden="1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hidden="1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hidden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hidden="1" outlineLevel="1" x14ac:dyDescent="0.2">
      <c r="F529" s="142"/>
    </row>
    <row r="530" spans="1:7" hidden="1" outlineLevel="1" collapsed="1" x14ac:dyDescent="0.2">
      <c r="B530" s="10" t="s">
        <v>456</v>
      </c>
      <c r="F530" s="142"/>
    </row>
    <row r="531" spans="1:7" hidden="1" outlineLevel="2" x14ac:dyDescent="0.2">
      <c r="F531" s="142"/>
    </row>
    <row r="532" spans="1:7" hidden="1" outlineLevel="2" collapsed="1" x14ac:dyDescent="0.2">
      <c r="D532" s="19" t="s">
        <v>315</v>
      </c>
      <c r="F532" s="142"/>
    </row>
    <row r="533" spans="1:7" hidden="1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31.684711885725072</v>
      </c>
      <c r="G533" s="24" t="str">
        <f xml:space="preserve"> G$321</f>
        <v>£m</v>
      </c>
    </row>
    <row r="534" spans="1:7" hidden="1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hidden="1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hidden="1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2.8279010284031667</v>
      </c>
      <c r="G536" s="24" t="str">
        <f xml:space="preserve"> G$388</f>
        <v>£m</v>
      </c>
    </row>
    <row r="537" spans="1:7" hidden="1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-0.75871331207051651</v>
      </c>
      <c r="G537" s="24" t="str">
        <f xml:space="preserve"> G$395</f>
        <v>£m</v>
      </c>
    </row>
    <row r="538" spans="1:7" hidden="1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0</v>
      </c>
      <c r="G538" s="24" t="str">
        <f xml:space="preserve"> G$409</f>
        <v>£m</v>
      </c>
    </row>
    <row r="539" spans="1:7" hidden="1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hidden="1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hidden="1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hidden="1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5.1999999999999998E-2</v>
      </c>
      <c r="G542" s="24" t="str">
        <f t="shared" si="59"/>
        <v>£m</v>
      </c>
    </row>
    <row r="543" spans="1:7" hidden="1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14.935000000000002</v>
      </c>
      <c r="G543" s="24" t="str">
        <f t="shared" si="60"/>
        <v>£m</v>
      </c>
    </row>
    <row r="544" spans="1:7" s="117" customFormat="1" hidden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48.740899602057723</v>
      </c>
      <c r="G544" s="158" t="s">
        <v>153</v>
      </c>
    </row>
    <row r="545" spans="1:7" hidden="1" outlineLevel="3" x14ac:dyDescent="0.2">
      <c r="F545" s="142"/>
    </row>
    <row r="546" spans="1:7" hidden="1" outlineLevel="2" collapsed="1" x14ac:dyDescent="0.2">
      <c r="D546" s="19" t="s">
        <v>317</v>
      </c>
      <c r="F546" s="142"/>
    </row>
    <row r="547" spans="1:7" hidden="1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593.20002846748025</v>
      </c>
      <c r="G547" s="24" t="str">
        <f xml:space="preserve"> G$322</f>
        <v>£m</v>
      </c>
    </row>
    <row r="548" spans="1:7" hidden="1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hidden="1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hidden="1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47.149659900708279</v>
      </c>
      <c r="G550" s="24" t="str">
        <f xml:space="preserve"> G$389</f>
        <v>£m</v>
      </c>
    </row>
    <row r="551" spans="1:7" hidden="1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-4.3525176659280147</v>
      </c>
      <c r="G551" s="24" t="str">
        <f xml:space="preserve"> G$396</f>
        <v>£m</v>
      </c>
    </row>
    <row r="552" spans="1:7" hidden="1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hidden="1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hidden="1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hidden="1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hidden="1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10.4</v>
      </c>
      <c r="G556" s="24" t="str">
        <f t="shared" si="61"/>
        <v>£m</v>
      </c>
    </row>
    <row r="557" spans="1:7" hidden="1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9.7790000000000035</v>
      </c>
      <c r="G557" s="24" t="str">
        <f t="shared" si="62"/>
        <v>£m</v>
      </c>
    </row>
    <row r="558" spans="1:7" s="117" customFormat="1" hidden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656.17617070226049</v>
      </c>
      <c r="G558" s="158" t="s">
        <v>153</v>
      </c>
    </row>
    <row r="559" spans="1:7" hidden="1" outlineLevel="3" x14ac:dyDescent="0.2">
      <c r="F559" s="142"/>
    </row>
    <row r="560" spans="1:7" hidden="1" outlineLevel="2" collapsed="1" x14ac:dyDescent="0.2">
      <c r="D560" s="19" t="s">
        <v>319</v>
      </c>
      <c r="F560" s="142"/>
    </row>
    <row r="561" spans="1:7" hidden="1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644.17729999755022</v>
      </c>
      <c r="G561" s="24" t="str">
        <f xml:space="preserve"> G$323</f>
        <v>£m</v>
      </c>
    </row>
    <row r="562" spans="1:7" hidden="1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hidden="1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hidden="1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3.2944067683325402</v>
      </c>
      <c r="G564" s="24" t="str">
        <f xml:space="preserve"> G$390</f>
        <v>£m</v>
      </c>
    </row>
    <row r="565" spans="1:7" hidden="1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-1.1290880176746934E-2</v>
      </c>
      <c r="G565" s="24" t="str">
        <f xml:space="preserve"> G$397</f>
        <v>£m</v>
      </c>
    </row>
    <row r="566" spans="1:7" hidden="1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hidden="1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hidden="1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hidden="1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hidden="1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63.772454320411342</v>
      </c>
      <c r="G570" s="24" t="str">
        <f t="shared" si="63"/>
        <v>£m</v>
      </c>
    </row>
    <row r="571" spans="1:7" hidden="1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1.8499999999999999</v>
      </c>
      <c r="G571" s="24" t="str">
        <f t="shared" si="64"/>
        <v>£m</v>
      </c>
    </row>
    <row r="572" spans="1:7" s="117" customFormat="1" hidden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713.08287020611749</v>
      </c>
      <c r="G572" s="158" t="s">
        <v>153</v>
      </c>
    </row>
    <row r="573" spans="1:7" hidden="1" outlineLevel="3" x14ac:dyDescent="0.2">
      <c r="F573" s="142"/>
    </row>
    <row r="574" spans="1:7" hidden="1" outlineLevel="2" collapsed="1" x14ac:dyDescent="0.2">
      <c r="D574" s="19" t="s">
        <v>321</v>
      </c>
      <c r="F574" s="142"/>
    </row>
    <row r="575" spans="1:7" hidden="1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53.84769761486227</v>
      </c>
      <c r="G575" s="24" t="str">
        <f xml:space="preserve"> G$324</f>
        <v>£m</v>
      </c>
    </row>
    <row r="576" spans="1:7" hidden="1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hidden="1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hidden="1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-3.6835770600036684</v>
      </c>
      <c r="G578" s="24" t="str">
        <f xml:space="preserve"> G$391</f>
        <v>£m</v>
      </c>
    </row>
    <row r="579" spans="1:8" hidden="1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hidden="1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hidden="1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hidden="1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hidden="1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hidden="1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hidden="1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hidden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50.164120554858599</v>
      </c>
      <c r="G586" s="158" t="s">
        <v>153</v>
      </c>
      <c r="H586" s="24"/>
    </row>
    <row r="587" spans="1:8" hidden="1" outlineLevel="3" x14ac:dyDescent="0.2">
      <c r="F587" s="142"/>
    </row>
    <row r="588" spans="1:8" hidden="1" outlineLevel="2" collapsed="1" x14ac:dyDescent="0.2">
      <c r="C588" s="19" t="s">
        <v>323</v>
      </c>
      <c r="F588" s="142"/>
      <c r="H588" s="276"/>
    </row>
    <row r="589" spans="1:8" hidden="1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hidden="1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hidden="1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hidden="1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hidden="1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hidden="1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hidden="1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hidden="1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hidden="1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hidden="1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hidden="1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hidden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hidden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hidden="1" outlineLevel="2" collapsed="1" x14ac:dyDescent="0.2">
      <c r="C602" s="19" t="s">
        <v>325</v>
      </c>
      <c r="F602" s="142"/>
    </row>
    <row r="603" spans="1:8" hidden="1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hidden="1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hidden="1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hidden="1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hidden="1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hidden="1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hidden="1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hidden="1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hidden="1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hidden="1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hidden="1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hidden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hidden="1" outlineLevel="1" x14ac:dyDescent="0.2">
      <c r="F615" s="142"/>
    </row>
    <row r="616" spans="1:10" hidden="1" outlineLevel="1" collapsed="1" x14ac:dyDescent="0.2">
      <c r="A616" s="10" t="str">
        <f xml:space="preserve"> 'PD11'!$M$43</f>
        <v>PD11.24</v>
      </c>
      <c r="B616" s="10" t="s">
        <v>463</v>
      </c>
      <c r="F616" s="142"/>
    </row>
    <row r="617" spans="1:10" hidden="1" outlineLevel="2" x14ac:dyDescent="0.2">
      <c r="F617" s="142"/>
    </row>
    <row r="618" spans="1:10" hidden="1" outlineLevel="2" collapsed="1" x14ac:dyDescent="0.2">
      <c r="D618" s="19" t="s">
        <v>315</v>
      </c>
      <c r="F618" s="142"/>
    </row>
    <row r="619" spans="1:10" hidden="1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277.30301121593004</v>
      </c>
      <c r="G619" s="24" t="str">
        <f xml:space="preserve"> G$468</f>
        <v>£m</v>
      </c>
    </row>
    <row r="620" spans="1:10" hidden="1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48.740899602057723</v>
      </c>
      <c r="G620" s="24" t="str">
        <f xml:space="preserve"> G$544</f>
        <v>£m</v>
      </c>
    </row>
    <row r="621" spans="1:10" s="117" customFormat="1" hidden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326.04391081798775</v>
      </c>
      <c r="G621" s="158" t="s">
        <v>153</v>
      </c>
      <c r="H621" s="24"/>
      <c r="I621" s="24"/>
      <c r="J621" s="24"/>
    </row>
    <row r="622" spans="1:10" hidden="1" outlineLevel="3" x14ac:dyDescent="0.2">
      <c r="F622" s="142"/>
    </row>
    <row r="623" spans="1:10" hidden="1" outlineLevel="2" collapsed="1" x14ac:dyDescent="0.2">
      <c r="D623" s="19" t="s">
        <v>317</v>
      </c>
      <c r="F623" s="142"/>
    </row>
    <row r="624" spans="1:10" hidden="1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1642.3963886068696</v>
      </c>
      <c r="G624" s="24" t="str">
        <f xml:space="preserve"> G$480</f>
        <v>£m</v>
      </c>
    </row>
    <row r="625" spans="1:10" hidden="1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656.17617070226049</v>
      </c>
      <c r="G625" s="24" t="str">
        <f xml:space="preserve"> G$558</f>
        <v>£m</v>
      </c>
    </row>
    <row r="626" spans="1:10" s="117" customFormat="1" hidden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2298.5725593091302</v>
      </c>
      <c r="G626" s="158" t="s">
        <v>153</v>
      </c>
      <c r="H626" s="24"/>
      <c r="I626" s="24"/>
      <c r="J626" s="24"/>
    </row>
    <row r="627" spans="1:10" hidden="1" outlineLevel="3" x14ac:dyDescent="0.2">
      <c r="F627" s="142"/>
    </row>
    <row r="628" spans="1:10" hidden="1" outlineLevel="2" collapsed="1" x14ac:dyDescent="0.2">
      <c r="D628" s="19" t="s">
        <v>319</v>
      </c>
      <c r="F628" s="142"/>
    </row>
    <row r="629" spans="1:10" hidden="1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1779.2174746836504</v>
      </c>
      <c r="G629" s="24" t="str">
        <f xml:space="preserve"> G$492</f>
        <v>£m</v>
      </c>
    </row>
    <row r="630" spans="1:10" hidden="1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713.08287020611749</v>
      </c>
      <c r="G630" s="24" t="str">
        <f xml:space="preserve"> G$572</f>
        <v>£m</v>
      </c>
    </row>
    <row r="631" spans="1:10" s="117" customFormat="1" hidden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2492.300344889768</v>
      </c>
      <c r="G631" s="158" t="s">
        <v>153</v>
      </c>
      <c r="H631" s="24"/>
      <c r="I631" s="24"/>
      <c r="J631" s="24"/>
    </row>
    <row r="632" spans="1:10" hidden="1" outlineLevel="3" x14ac:dyDescent="0.2">
      <c r="F632" s="142"/>
    </row>
    <row r="633" spans="1:10" hidden="1" outlineLevel="2" collapsed="1" x14ac:dyDescent="0.2">
      <c r="D633" s="19" t="s">
        <v>321</v>
      </c>
      <c r="F633" s="142"/>
    </row>
    <row r="634" spans="1:10" hidden="1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112.1300831879921</v>
      </c>
      <c r="G634" s="24" t="str">
        <f xml:space="preserve"> G$504</f>
        <v>£m</v>
      </c>
    </row>
    <row r="635" spans="1:10" hidden="1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50.164120554858599</v>
      </c>
      <c r="G635" s="24" t="str">
        <f xml:space="preserve"> G$586</f>
        <v>£m</v>
      </c>
    </row>
    <row r="636" spans="1:10" s="117" customFormat="1" hidden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162.2942037428507</v>
      </c>
      <c r="G636" s="158" t="s">
        <v>153</v>
      </c>
      <c r="H636" s="24"/>
      <c r="I636" s="24"/>
      <c r="J636" s="24"/>
    </row>
    <row r="637" spans="1:10" hidden="1" outlineLevel="3" x14ac:dyDescent="0.2">
      <c r="F637" s="142"/>
    </row>
    <row r="638" spans="1:10" hidden="1" outlineLevel="2" collapsed="1" x14ac:dyDescent="0.2">
      <c r="D638" s="19" t="s">
        <v>323</v>
      </c>
      <c r="F638" s="142"/>
    </row>
    <row r="639" spans="1:10" hidden="1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hidden="1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hidden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hidden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hidden="1" outlineLevel="2" collapsed="1" x14ac:dyDescent="0.2">
      <c r="D643" s="19" t="s">
        <v>325</v>
      </c>
      <c r="F643" s="142"/>
    </row>
    <row r="644" spans="1:23" hidden="1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hidden="1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hidden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hidden="1" outlineLevel="1" x14ac:dyDescent="0.2">
      <c r="F647" s="142"/>
    </row>
    <row r="648" spans="1:23" x14ac:dyDescent="0.2">
      <c r="F648" s="142"/>
    </row>
    <row r="649" spans="1:23" collapsed="1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hidden="1" outlineLevel="1" x14ac:dyDescent="0.2">
      <c r="F650" s="142"/>
    </row>
    <row r="651" spans="1:23" hidden="1" outlineLevel="1" collapsed="1" x14ac:dyDescent="0.2">
      <c r="A651" s="10" t="str">
        <f xml:space="preserve"> 'PD11'!$M$39</f>
        <v>PD11.22</v>
      </c>
      <c r="B651" s="10" t="s">
        <v>314</v>
      </c>
      <c r="F651" s="142"/>
    </row>
    <row r="652" spans="1:23" hidden="1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276.16018616253007</v>
      </c>
      <c r="G652" s="24" t="str">
        <f t="shared" si="82"/>
        <v>£m</v>
      </c>
    </row>
    <row r="653" spans="1:23" hidden="1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1946.8979632048752</v>
      </c>
      <c r="G653" s="24" t="str">
        <f t="shared" si="83"/>
        <v>£m</v>
      </c>
    </row>
    <row r="654" spans="1:23" hidden="1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2110.985988025157</v>
      </c>
      <c r="G654" s="24" t="str">
        <f t="shared" si="84"/>
        <v>£m</v>
      </c>
    </row>
    <row r="655" spans="1:23" hidden="1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137.46368520203799</v>
      </c>
      <c r="G655" s="24" t="str">
        <f t="shared" si="85"/>
        <v>£m</v>
      </c>
    </row>
    <row r="656" spans="1:23" hidden="1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hidden="1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hidden="1" outlineLevel="1" x14ac:dyDescent="0.2">
      <c r="F658" s="142"/>
    </row>
    <row r="659" spans="1:7" s="127" customFormat="1" hidden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hidden="1" outlineLevel="1" x14ac:dyDescent="0.2">
      <c r="F660" s="142"/>
    </row>
    <row r="661" spans="1:7" hidden="1" outlineLevel="1" collapsed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hidden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278.50090099806727</v>
      </c>
      <c r="G662" s="117" t="s">
        <v>153</v>
      </c>
    </row>
    <row r="663" spans="1:7" s="117" customFormat="1" hidden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1963.3997370813918</v>
      </c>
      <c r="G663" s="117" t="s">
        <v>153</v>
      </c>
    </row>
    <row r="664" spans="1:7" s="117" customFormat="1" hidden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2128.8785607686937</v>
      </c>
      <c r="G664" s="117" t="s">
        <v>153</v>
      </c>
    </row>
    <row r="665" spans="1:7" s="117" customFormat="1" hidden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138.62881798881364</v>
      </c>
      <c r="G665" s="117" t="s">
        <v>153</v>
      </c>
    </row>
    <row r="666" spans="1:7" s="117" customFormat="1" hidden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hidden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hidden="1" outlineLevel="1" x14ac:dyDescent="0.2">
      <c r="F668" s="142"/>
    </row>
    <row r="669" spans="1:7" hidden="1" outlineLevel="1" x14ac:dyDescent="0.2">
      <c r="F669" s="142"/>
    </row>
    <row r="670" spans="1:7" hidden="1" outlineLevel="1" collapsed="1" x14ac:dyDescent="0.2">
      <c r="A670" s="10" t="str">
        <f xml:space="preserve"> 'PD11'!$M$43</f>
        <v>PD11.24</v>
      </c>
      <c r="B670" s="10" t="s">
        <v>463</v>
      </c>
      <c r="F670" s="142"/>
    </row>
    <row r="671" spans="1:7" hidden="1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326.04391081798775</v>
      </c>
      <c r="G671" s="24" t="str">
        <f t="shared" si="89"/>
        <v>£m</v>
      </c>
    </row>
    <row r="672" spans="1:7" hidden="1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2298.5725593091302</v>
      </c>
      <c r="G672" s="24" t="str">
        <f t="shared" si="90"/>
        <v>£m</v>
      </c>
    </row>
    <row r="673" spans="1:10" hidden="1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2492.300344889768</v>
      </c>
      <c r="G673" s="24" t="str">
        <f t="shared" si="91"/>
        <v>£m</v>
      </c>
    </row>
    <row r="674" spans="1:10" hidden="1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162.2942037428507</v>
      </c>
      <c r="G674" s="24" t="str">
        <f t="shared" si="92"/>
        <v>£m</v>
      </c>
    </row>
    <row r="675" spans="1:10" hidden="1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hidden="1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hidden="1" outlineLevel="1" x14ac:dyDescent="0.2">
      <c r="F677" s="142"/>
    </row>
    <row r="678" spans="1:10" s="127" customFormat="1" hidden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hidden="1" outlineLevel="1" x14ac:dyDescent="0.2">
      <c r="F679" s="142"/>
    </row>
    <row r="680" spans="1:10" hidden="1" outlineLevel="1" collapsed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hidden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336.00298997673565</v>
      </c>
      <c r="G681" s="117" t="s">
        <v>153</v>
      </c>
    </row>
    <row r="682" spans="1:10" s="117" customFormat="1" hidden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2368.7829368403472</v>
      </c>
      <c r="G682" s="117" t="s">
        <v>153</v>
      </c>
    </row>
    <row r="683" spans="1:10" s="117" customFormat="1" hidden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2568.4281779778335</v>
      </c>
      <c r="G683" s="117" t="s">
        <v>153</v>
      </c>
    </row>
    <row r="684" spans="1:10" s="117" customFormat="1" hidden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167.25151399601873</v>
      </c>
      <c r="G684" s="117" t="s">
        <v>153</v>
      </c>
    </row>
    <row r="685" spans="1:10" s="117" customFormat="1" hidden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hidden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hidden="1" outlineLevel="1" x14ac:dyDescent="0.2">
      <c r="F687" s="142"/>
    </row>
    <row r="688" spans="1:10" x14ac:dyDescent="0.2">
      <c r="F688" s="142"/>
    </row>
    <row r="689" spans="1:23" collapsed="1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hidden="1" outlineLevel="1" x14ac:dyDescent="0.2">
      <c r="F690" s="142"/>
    </row>
    <row r="691" spans="1:23" hidden="1" outlineLevel="1" x14ac:dyDescent="0.2">
      <c r="B691" s="10" t="s">
        <v>488</v>
      </c>
      <c r="F691" s="142"/>
    </row>
    <row r="692" spans="1:23" hidden="1" outlineLevel="1" x14ac:dyDescent="0.2">
      <c r="F692" s="142"/>
    </row>
    <row r="693" spans="1:23" hidden="1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276.16018616253007</v>
      </c>
      <c r="G693" s="24" t="str">
        <f t="shared" si="96"/>
        <v>£m</v>
      </c>
    </row>
    <row r="694" spans="1:23" hidden="1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1946.8979632048752</v>
      </c>
      <c r="G694" s="24" t="str">
        <f t="shared" si="97"/>
        <v>£m</v>
      </c>
    </row>
    <row r="695" spans="1:23" hidden="1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2110.985988025157</v>
      </c>
      <c r="G695" s="24" t="str">
        <f t="shared" si="98"/>
        <v>£m</v>
      </c>
    </row>
    <row r="696" spans="1:23" hidden="1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137.46368520203799</v>
      </c>
      <c r="G696" s="24" t="str">
        <f t="shared" si="99"/>
        <v>£m</v>
      </c>
    </row>
    <row r="697" spans="1:23" hidden="1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hidden="1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hidden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hidden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326.04391081798775</v>
      </c>
      <c r="G700" s="24" t="str">
        <f t="shared" si="102"/>
        <v>£m</v>
      </c>
      <c r="H700" s="24"/>
      <c r="I700" s="24"/>
    </row>
    <row r="701" spans="1:23" s="135" customFormat="1" hidden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2298.5725593091302</v>
      </c>
      <c r="G701" s="24" t="str">
        <f t="shared" si="103"/>
        <v>£m</v>
      </c>
      <c r="H701" s="24"/>
      <c r="I701" s="24"/>
    </row>
    <row r="702" spans="1:23" s="135" customFormat="1" hidden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2492.300344889768</v>
      </c>
      <c r="G702" s="24" t="str">
        <f t="shared" si="104"/>
        <v>£m</v>
      </c>
      <c r="H702" s="24"/>
      <c r="I702" s="24"/>
    </row>
    <row r="703" spans="1:23" s="135" customFormat="1" hidden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162.2942037428507</v>
      </c>
      <c r="G703" s="24" t="str">
        <f t="shared" si="105"/>
        <v>£m</v>
      </c>
      <c r="H703" s="24"/>
      <c r="I703" s="24"/>
    </row>
    <row r="704" spans="1:23" s="135" customFormat="1" hidden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hidden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hidden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hidden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hidden="1" outlineLevel="1" x14ac:dyDescent="0.2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hidden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hidden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hidden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hidden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GP4">
    <cfRule type="cellIs" dxfId="63" priority="29" stopIfTrue="1" operator="equal">
      <formula>"Actuals"</formula>
    </cfRule>
    <cfRule type="cellIs" dxfId="62" priority="30" stopIfTrue="1" operator="equal">
      <formula>"Forecast"</formula>
    </cfRule>
  </conditionalFormatting>
  <conditionalFormatting sqref="GP4">
    <cfRule type="cellIs" dxfId="61" priority="28" stopIfTrue="1" operator="equal">
      <formula>"Budget"</formula>
    </cfRule>
  </conditionalFormatting>
  <conditionalFormatting sqref="GQ4:LI4">
    <cfRule type="cellIs" dxfId="60" priority="26" stopIfTrue="1" operator="equal">
      <formula>"Actuals"</formula>
    </cfRule>
    <cfRule type="cellIs" dxfId="59" priority="27" stopIfTrue="1" operator="equal">
      <formula>"Forecast"</formula>
    </cfRule>
  </conditionalFormatting>
  <conditionalFormatting sqref="GQ4:LI4">
    <cfRule type="cellIs" dxfId="58" priority="25" stopIfTrue="1" operator="equal">
      <formula>"Budget"</formula>
    </cfRule>
  </conditionalFormatting>
  <conditionalFormatting sqref="GP4:XFD4">
    <cfRule type="cellIs" dxfId="57" priority="23" stopIfTrue="1" operator="equal">
      <formula>"Const"</formula>
    </cfRule>
    <cfRule type="cellIs" dxfId="56" priority="24" stopIfTrue="1" operator="equal">
      <formula>"Ops"</formula>
    </cfRule>
  </conditionalFormatting>
  <conditionalFormatting sqref="GP4:XFD4">
    <cfRule type="cellIs" dxfId="55" priority="18" operator="equal">
      <formula>"Ops/Post-cont."</formula>
    </cfRule>
    <cfRule type="cellIs" dxfId="54" priority="19" operator="equal">
      <formula>"Const/Ops"</formula>
    </cfRule>
    <cfRule type="cellIs" dxfId="53" priority="21" stopIfTrue="1" operator="equal">
      <formula>"Const"</formula>
    </cfRule>
    <cfRule type="cellIs" dxfId="52" priority="22" stopIfTrue="1" operator="equal">
      <formula>"Ops"</formula>
    </cfRule>
  </conditionalFormatting>
  <conditionalFormatting sqref="GP4:XFD4">
    <cfRule type="cellIs" dxfId="51" priority="20" operator="equal">
      <formula>"Fin-close"</formula>
    </cfRule>
  </conditionalFormatting>
  <conditionalFormatting sqref="GP4:XFD4">
    <cfRule type="cellIs" dxfId="50" priority="17" operator="equal">
      <formula xml:space="preserve"> "FC/Const."</formula>
    </cfRule>
  </conditionalFormatting>
  <conditionalFormatting sqref="X3:GO3">
    <cfRule type="cellIs" dxfId="49" priority="15" stopIfTrue="1" operator="equal">
      <formula>"Construction"</formula>
    </cfRule>
    <cfRule type="cellIs" dxfId="48" priority="16" stopIfTrue="1" operator="equal">
      <formula>"Operations"</formula>
    </cfRule>
  </conditionalFormatting>
  <conditionalFormatting sqref="X3:GO3">
    <cfRule type="cellIs" dxfId="47" priority="14" operator="equal">
      <formula>"Fin Close"</formula>
    </cfRule>
  </conditionalFormatting>
  <conditionalFormatting sqref="X3:GO3">
    <cfRule type="cellIs" dxfId="46" priority="12" operator="equal">
      <formula>"PPA ext."</formula>
    </cfRule>
    <cfRule type="cellIs" dxfId="45" priority="13" operator="equal">
      <formula>"Delay"</formula>
    </cfRule>
  </conditionalFormatting>
  <conditionalFormatting sqref="J3:W3">
    <cfRule type="cellIs" dxfId="44" priority="8" stopIfTrue="1" operator="equal">
      <formula>"Construction"</formula>
    </cfRule>
    <cfRule type="cellIs" dxfId="43" priority="9" stopIfTrue="1" operator="equal">
      <formula>"Operations"</formula>
    </cfRule>
  </conditionalFormatting>
  <conditionalFormatting sqref="J3:W3">
    <cfRule type="cellIs" dxfId="42" priority="7" operator="equal">
      <formula>"Fin Close"</formula>
    </cfRule>
  </conditionalFormatting>
  <conditionalFormatting sqref="J3:W3">
    <cfRule type="cellIs" dxfId="41" priority="5" operator="equal">
      <formula>"PPA ext."</formula>
    </cfRule>
    <cfRule type="cellIs" dxfId="40" priority="6" operator="equal">
      <formula>"Delay"</formula>
    </cfRule>
  </conditionalFormatting>
  <conditionalFormatting sqref="F706:F711">
    <cfRule type="cellIs" dxfId="39" priority="3" stopIfTrue="1" operator="notEqual">
      <formula>0</formula>
    </cfRule>
    <cfRule type="cellIs" dxfId="38" priority="4" stopIfTrue="1" operator="equal">
      <formula>""</formula>
    </cfRule>
  </conditionalFormatting>
  <conditionalFormatting sqref="F2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zeroHeight="1" outlineLevelRow="1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14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2"/>
    <row r="10" spans="1:707" hidden="1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hidden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276.16018616253007</v>
      </c>
      <c r="G11" s="127" t="str">
        <f xml:space="preserve"> Calc!G$183</f>
        <v>£m</v>
      </c>
    </row>
    <row r="12" spans="1:707" s="127" customFormat="1" hidden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1946.8979632048752</v>
      </c>
      <c r="G12" s="127" t="str">
        <f xml:space="preserve"> Calc!G$206</f>
        <v>£m</v>
      </c>
    </row>
    <row r="13" spans="1:707" s="127" customFormat="1" hidden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2110.985988025157</v>
      </c>
      <c r="G13" s="127" t="str">
        <f xml:space="preserve"> Calc!G$229</f>
        <v>£m</v>
      </c>
    </row>
    <row r="14" spans="1:707" s="127" customFormat="1" hidden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137.46368520203799</v>
      </c>
      <c r="G14" s="127" t="str">
        <f xml:space="preserve"> Calc!G$252</f>
        <v>£m</v>
      </c>
    </row>
    <row r="15" spans="1:707" s="127" customFormat="1" hidden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hidden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hidden="1" outlineLevel="1" x14ac:dyDescent="0.2">
      <c r="A17" s="125"/>
      <c r="B17" s="125"/>
      <c r="C17" s="126"/>
      <c r="D17" s="137"/>
      <c r="F17" s="141"/>
    </row>
    <row r="18" spans="1:7" s="127" customFormat="1" hidden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hidden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278.50090099806727</v>
      </c>
      <c r="G19" s="127" t="str">
        <f xml:space="preserve"> Calc!G$662</f>
        <v>£m</v>
      </c>
    </row>
    <row r="20" spans="1:7" s="127" customFormat="1" hidden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1963.3997370813918</v>
      </c>
      <c r="G20" s="127" t="str">
        <f xml:space="preserve"> Calc!G$663</f>
        <v>£m</v>
      </c>
    </row>
    <row r="21" spans="1:7" s="127" customFormat="1" hidden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2128.8785607686937</v>
      </c>
      <c r="G21" s="127" t="str">
        <f xml:space="preserve"> Calc!G$664</f>
        <v>£m</v>
      </c>
    </row>
    <row r="22" spans="1:7" s="127" customFormat="1" hidden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138.62881798881364</v>
      </c>
      <c r="G22" s="127" t="str">
        <f xml:space="preserve"> Calc!G$665</f>
        <v>£m</v>
      </c>
    </row>
    <row r="23" spans="1:7" s="127" customFormat="1" hidden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hidden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hidden="1" outlineLevel="1" x14ac:dyDescent="0.2">
      <c r="A25" s="125"/>
      <c r="B25" s="125"/>
      <c r="C25" s="126"/>
      <c r="D25" s="137"/>
      <c r="F25" s="141"/>
    </row>
    <row r="26" spans="1:7" s="127" customFormat="1" hidden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hidden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326.04391081798775</v>
      </c>
      <c r="G27" s="127" t="str">
        <f xml:space="preserve"> Calc!G$621</f>
        <v>£m</v>
      </c>
    </row>
    <row r="28" spans="1:7" s="127" customFormat="1" hidden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2298.5725593091302</v>
      </c>
      <c r="G28" s="127" t="str">
        <f xml:space="preserve"> Calc!G$626</f>
        <v>£m</v>
      </c>
    </row>
    <row r="29" spans="1:7" s="127" customFormat="1" hidden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2492.300344889768</v>
      </c>
      <c r="G29" s="127" t="str">
        <f xml:space="preserve"> Calc!G$631</f>
        <v>£m</v>
      </c>
    </row>
    <row r="30" spans="1:7" s="127" customFormat="1" hidden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162.2942037428507</v>
      </c>
      <c r="G30" s="127" t="str">
        <f xml:space="preserve"> Calc!G$636</f>
        <v>£m</v>
      </c>
    </row>
    <row r="31" spans="1:7" s="127" customFormat="1" hidden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hidden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hidden="1" outlineLevel="1" x14ac:dyDescent="0.2">
      <c r="A33" s="125"/>
      <c r="B33" s="125"/>
      <c r="C33" s="126"/>
      <c r="D33" s="137"/>
      <c r="F33" s="141"/>
    </row>
    <row r="34" spans="1:23" s="127" customFormat="1" hidden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hidden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336.00298997673565</v>
      </c>
      <c r="G35" s="127" t="str">
        <f xml:space="preserve"> Calc!G$681</f>
        <v>£m</v>
      </c>
    </row>
    <row r="36" spans="1:23" s="127" customFormat="1" hidden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2368.7829368403472</v>
      </c>
      <c r="G36" s="127" t="str">
        <f xml:space="preserve"> Calc!G$682</f>
        <v>£m</v>
      </c>
    </row>
    <row r="37" spans="1:23" s="127" customFormat="1" hidden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2568.4281779778335</v>
      </c>
      <c r="G37" s="127" t="str">
        <f xml:space="preserve"> Calc!G$683</f>
        <v>£m</v>
      </c>
    </row>
    <row r="38" spans="1:23" s="127" customFormat="1" hidden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167.25151399601873</v>
      </c>
      <c r="G38" s="127" t="str">
        <f xml:space="preserve"> Calc!G$684</f>
        <v>£m</v>
      </c>
    </row>
    <row r="39" spans="1:23" s="127" customFormat="1" hidden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hidden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hidden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collapsed="1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hidden="1" outlineLevel="1" x14ac:dyDescent="0.2">
      <c r="A44" s="132"/>
      <c r="B44" s="132"/>
      <c r="C44" s="133"/>
      <c r="D44" s="134"/>
      <c r="F44" s="146"/>
    </row>
    <row r="45" spans="1:23" s="135" customFormat="1" hidden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hidden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277.30301121593004</v>
      </c>
      <c r="G46" s="127" t="str">
        <f xml:space="preserve"> Calc!G$468</f>
        <v>£m</v>
      </c>
    </row>
    <row r="47" spans="1:23" s="127" customFormat="1" hidden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1642.3963886068696</v>
      </c>
      <c r="G47" s="127" t="str">
        <f xml:space="preserve"> Calc!G$480</f>
        <v>£m</v>
      </c>
    </row>
    <row r="48" spans="1:23" s="127" customFormat="1" hidden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1779.2174746836504</v>
      </c>
      <c r="G48" s="127" t="str">
        <f xml:space="preserve"> Calc!G$492</f>
        <v>£m</v>
      </c>
    </row>
    <row r="49" spans="1:707" s="127" customFormat="1" hidden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112.1300831879921</v>
      </c>
      <c r="G49" s="127" t="str">
        <f xml:space="preserve"> Calc!G$504</f>
        <v>£m</v>
      </c>
    </row>
    <row r="50" spans="1:707" s="127" customFormat="1" hidden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hidden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hidden="1" outlineLevel="1" x14ac:dyDescent="0.2">
      <c r="A52" s="125"/>
      <c r="B52" s="125"/>
      <c r="C52" s="126"/>
      <c r="D52" s="137"/>
      <c r="F52" s="141"/>
    </row>
    <row r="53" spans="1:707" s="135" customFormat="1" hidden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hidden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48.740899602057723</v>
      </c>
      <c r="G54" s="127" t="str">
        <f xml:space="preserve"> Calc!G$544</f>
        <v>£m</v>
      </c>
    </row>
    <row r="55" spans="1:707" s="127" customFormat="1" hidden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656.17617070226049</v>
      </c>
      <c r="G55" s="127" t="str">
        <f xml:space="preserve"> Calc!G$558</f>
        <v>£m</v>
      </c>
    </row>
    <row r="56" spans="1:707" s="127" customFormat="1" hidden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713.08287020611749</v>
      </c>
      <c r="G56" s="127" t="str">
        <f xml:space="preserve"> Calc!G$572</f>
        <v>£m</v>
      </c>
    </row>
    <row r="57" spans="1:707" s="127" customFormat="1" hidden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50.164120554858599</v>
      </c>
      <c r="G57" s="127" t="str">
        <f xml:space="preserve"> Calc!G$586</f>
        <v>£m</v>
      </c>
    </row>
    <row r="58" spans="1:707" s="127" customFormat="1" hidden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hidden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hidden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GP4">
    <cfRule type="cellIs" dxfId="35" priority="25" stopIfTrue="1" operator="equal">
      <formula>"Actuals"</formula>
    </cfRule>
    <cfRule type="cellIs" dxfId="34" priority="26" stopIfTrue="1" operator="equal">
      <formula>"Forecast"</formula>
    </cfRule>
  </conditionalFormatting>
  <conditionalFormatting sqref="GP4">
    <cfRule type="cellIs" dxfId="33" priority="24" stopIfTrue="1" operator="equal">
      <formula>"Budget"</formula>
    </cfRule>
  </conditionalFormatting>
  <conditionalFormatting sqref="GQ4:LI4">
    <cfRule type="cellIs" dxfId="32" priority="22" stopIfTrue="1" operator="equal">
      <formula>"Actuals"</formula>
    </cfRule>
    <cfRule type="cellIs" dxfId="31" priority="23" stopIfTrue="1" operator="equal">
      <formula>"Forecast"</formula>
    </cfRule>
  </conditionalFormatting>
  <conditionalFormatting sqref="GQ4:LI4">
    <cfRule type="cellIs" dxfId="30" priority="21" stopIfTrue="1" operator="equal">
      <formula>"Budget"</formula>
    </cfRule>
  </conditionalFormatting>
  <conditionalFormatting sqref="GP4:XFD4">
    <cfRule type="cellIs" dxfId="29" priority="19" stopIfTrue="1" operator="equal">
      <formula>"Const"</formula>
    </cfRule>
    <cfRule type="cellIs" dxfId="28" priority="20" stopIfTrue="1" operator="equal">
      <formula>"Ops"</formula>
    </cfRule>
  </conditionalFormatting>
  <conditionalFormatting sqref="GP4:XFD4">
    <cfRule type="cellIs" dxfId="27" priority="14" operator="equal">
      <formula>"Ops/Post-cont."</formula>
    </cfRule>
    <cfRule type="cellIs" dxfId="26" priority="15" operator="equal">
      <formula>"Const/Ops"</formula>
    </cfRule>
    <cfRule type="cellIs" dxfId="25" priority="17" stopIfTrue="1" operator="equal">
      <formula>"Const"</formula>
    </cfRule>
    <cfRule type="cellIs" dxfId="24" priority="18" stopIfTrue="1" operator="equal">
      <formula>"Ops"</formula>
    </cfRule>
  </conditionalFormatting>
  <conditionalFormatting sqref="GP4:XFD4">
    <cfRule type="cellIs" dxfId="23" priority="16" operator="equal">
      <formula>"Fin-close"</formula>
    </cfRule>
  </conditionalFormatting>
  <conditionalFormatting sqref="GP4:XFD4">
    <cfRule type="cellIs" dxfId="22" priority="13" operator="equal">
      <formula xml:space="preserve"> "FC/Const."</formula>
    </cfRule>
  </conditionalFormatting>
  <conditionalFormatting sqref="X3:GO3">
    <cfRule type="cellIs" dxfId="21" priority="11" stopIfTrue="1" operator="equal">
      <formula>"Construction"</formula>
    </cfRule>
    <cfRule type="cellIs" dxfId="20" priority="12" stopIfTrue="1" operator="equal">
      <formula>"Operations"</formula>
    </cfRule>
  </conditionalFormatting>
  <conditionalFormatting sqref="X3:GO3">
    <cfRule type="cellIs" dxfId="19" priority="10" operator="equal">
      <formula>"Fin Close"</formula>
    </cfRule>
  </conditionalFormatting>
  <conditionalFormatting sqref="X3:GO3">
    <cfRule type="cellIs" dxfId="18" priority="8" operator="equal">
      <formula>"PPA ext."</formula>
    </cfRule>
    <cfRule type="cellIs" dxfId="17" priority="9" operator="equal">
      <formula>"Delay"</formula>
    </cfRule>
  </conditionalFormatting>
  <conditionalFormatting sqref="F2">
    <cfRule type="cellIs" dxfId="16" priority="6" stopIfTrue="1" operator="notEqual">
      <formula>0</formula>
    </cfRule>
    <cfRule type="cellIs" dxfId="15" priority="7" stopIfTrue="1" operator="equal">
      <formula>""</formula>
    </cfRule>
  </conditionalFormatting>
  <conditionalFormatting sqref="J3:W3">
    <cfRule type="cellIs" dxfId="14" priority="4" stopIfTrue="1" operator="equal">
      <formula>"Construction"</formula>
    </cfRule>
    <cfRule type="cellIs" dxfId="13" priority="5" stopIfTrue="1" operator="equal">
      <formula>"Operations"</formula>
    </cfRule>
  </conditionalFormatting>
  <conditionalFormatting sqref="J3:W3">
    <cfRule type="cellIs" dxfId="12" priority="3" operator="equal">
      <formula>"Fin Close"</formula>
    </cfRule>
  </conditionalFormatting>
  <conditionalFormatting sqref="J3:W3">
    <cfRule type="cellIs" dxfId="11" priority="1" operator="equal">
      <formula>"PPA ext."</formula>
    </cfRule>
    <cfRule type="cellIs" dxfId="10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" zeroHeight="1" x14ac:dyDescent="0.2"/>
  <cols>
    <col min="1" max="2" width="10.7773437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77734375" bestFit="1" customWidth="1"/>
    <col min="18" max="22" width="11.77734375" customWidth="1"/>
    <col min="23" max="23" width="11.77734375" bestFit="1" customWidth="1"/>
    <col min="24" max="16384" width="8.7773437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J3:W3">
    <cfRule type="cellIs" dxfId="7" priority="6" stopIfTrue="1" operator="equal">
      <formula>"Construction"</formula>
    </cfRule>
    <cfRule type="cellIs" dxfId="6" priority="7" stopIfTrue="1" operator="equal">
      <formula>"Operations"</formula>
    </cfRule>
  </conditionalFormatting>
  <conditionalFormatting sqref="J3:W3">
    <cfRule type="cellIs" dxfId="5" priority="5" operator="equal">
      <formula>"Fin Close"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</conditionalFormatting>
  <conditionalFormatting sqref="F10:F15">
    <cfRule type="cellIs" dxfId="2" priority="1" stopIfTrue="1" operator="notEqual">
      <formula>0</formula>
    </cfRule>
    <cfRule type="cellIs" dxfId="1" priority="2" stopIfTrue="1" operator="equal">
      <formula>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topLeftCell="C1" zoomScale="80" zoomScaleNormal="80" workbookViewId="0">
      <pane ySplit="4" topLeftCell="A7" activePane="bottomLeft" state="frozen"/>
      <selection pane="bottomLeft" activeCell="Q8" sqref="Q8"/>
    </sheetView>
  </sheetViews>
  <sheetFormatPr defaultColWidth="0" defaultRowHeight="14" x14ac:dyDescent="0.3"/>
  <cols>
    <col min="1" max="1" width="3" style="174" customWidth="1"/>
    <col min="2" max="2" width="89.6640625" style="174" customWidth="1"/>
    <col min="3" max="3" width="9.33203125" style="174" customWidth="1"/>
    <col min="4" max="4" width="12.109375" style="174" customWidth="1"/>
    <col min="5" max="28" width="13.109375" style="174" customWidth="1"/>
    <col min="29" max="29" width="4.6640625" style="174" customWidth="1"/>
    <col min="30" max="30" width="15.44140625" style="174" customWidth="1"/>
    <col min="31" max="33" width="4.77734375" style="174" customWidth="1"/>
    <col min="34" max="16384" width="9.33203125" style="174" hidden="1"/>
  </cols>
  <sheetData>
    <row r="1" spans="2:34" ht="14.25" customHeight="1" x14ac:dyDescent="0.3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5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6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5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359</v>
      </c>
      <c r="R8" s="212">
        <v>374.3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5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361.7</v>
      </c>
      <c r="R9" s="212">
        <v>377.1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5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364.8</v>
      </c>
      <c r="R10" s="212">
        <v>380.4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5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368.2</v>
      </c>
      <c r="R11" s="212">
        <v>383.9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5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370.4</v>
      </c>
      <c r="R12" s="212">
        <v>386.2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5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373</v>
      </c>
      <c r="R13" s="212">
        <v>388.9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5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382.2</v>
      </c>
      <c r="R14" s="212">
        <v>398.5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5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384.5</v>
      </c>
      <c r="R15" s="212">
        <v>400.9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5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386.7</v>
      </c>
      <c r="R16" s="212">
        <v>403.2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5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386.6</v>
      </c>
      <c r="R17" s="212">
        <v>403.1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5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391.1</v>
      </c>
      <c r="R18" s="212">
        <v>407.8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6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2">
        <v>394</v>
      </c>
      <c r="R19" s="212">
        <v>410.8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6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6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5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5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v>128.80000000000001</v>
      </c>
      <c r="R23" s="212">
        <v>133.9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5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v>129.5</v>
      </c>
      <c r="R24" s="212">
        <v>134.69999999999999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5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v>130.4</v>
      </c>
      <c r="R25" s="212">
        <v>135.6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5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v>129.6</v>
      </c>
      <c r="R26" s="212">
        <v>134.4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5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v>130.30000000000001</v>
      </c>
      <c r="R27" s="212">
        <v>135.1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5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v>130.80000000000001</v>
      </c>
      <c r="R28" s="212">
        <v>135.69999999999999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5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v>130.9</v>
      </c>
      <c r="R29" s="212">
        <v>134.9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5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v>131.4</v>
      </c>
      <c r="R30" s="212">
        <v>135.4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5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v>132</v>
      </c>
      <c r="R31" s="212">
        <v>136.1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5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v>130.80000000000001</v>
      </c>
      <c r="R32" s="212">
        <v>133.80000000000001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5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v>132.1</v>
      </c>
      <c r="R33" s="212">
        <v>135.19999999999999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6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v>132.9</v>
      </c>
      <c r="R34" s="218">
        <v>136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6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6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6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3.2246244045437855E-2</v>
      </c>
      <c r="M37" s="226">
        <v>2.7689030883919052E-2</v>
      </c>
      <c r="N37" s="226">
        <v>1.6234887737478276E-2</v>
      </c>
      <c r="O37" s="226">
        <v>3.8409245411284987E-2</v>
      </c>
      <c r="P37" s="226">
        <v>0.123404255319149</v>
      </c>
      <c r="Q37" s="226">
        <v>7.2843822843822847E-2</v>
      </c>
      <c r="R37" s="226">
        <v>4.2639869636067251E-2</v>
      </c>
      <c r="S37" s="226">
        <v>2.9000000000000001E-2</v>
      </c>
      <c r="T37" s="226">
        <v>2.9000000000000001E-2</v>
      </c>
      <c r="U37" s="226">
        <v>2.9000000000000001E-2</v>
      </c>
      <c r="V37" s="226">
        <v>2.9000000000000001E-2</v>
      </c>
      <c r="W37" s="226">
        <v>2.9000000000000001E-2</v>
      </c>
      <c r="X37" s="226">
        <v>2.9000000000000001E-2</v>
      </c>
      <c r="Y37" s="226">
        <v>2.9000000000000001E-2</v>
      </c>
      <c r="Z37" s="226">
        <v>2.9000000000000001E-2</v>
      </c>
      <c r="AA37" s="226">
        <v>2.9000000000000001E-2</v>
      </c>
      <c r="AB37" s="227">
        <v>2.9000000000000001E-2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6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2.3188405797101463E-2</v>
      </c>
      <c r="M38" s="231">
        <v>1.9830028328611915E-2</v>
      </c>
      <c r="N38" s="231">
        <v>1.1111111111111072E-2</v>
      </c>
      <c r="O38" s="231">
        <v>2.0146520146520075E-2</v>
      </c>
      <c r="P38" s="231">
        <v>8.797127468581678E-2</v>
      </c>
      <c r="Q38" s="231">
        <v>6.9306930693069146E-2</v>
      </c>
      <c r="R38" s="231">
        <v>3.7037037037037202E-2</v>
      </c>
      <c r="S38" s="231">
        <v>0.02</v>
      </c>
      <c r="T38" s="231">
        <v>0.02</v>
      </c>
      <c r="U38" s="231">
        <v>0.02</v>
      </c>
      <c r="V38" s="231">
        <v>0.02</v>
      </c>
      <c r="W38" s="231">
        <v>0.02</v>
      </c>
      <c r="X38" s="231">
        <v>0.02</v>
      </c>
      <c r="Y38" s="231">
        <v>0.02</v>
      </c>
      <c r="Z38" s="231">
        <v>0.02</v>
      </c>
      <c r="AA38" s="231">
        <v>0.02</v>
      </c>
      <c r="AB38" s="232">
        <v>0.02</v>
      </c>
      <c r="AC38" s="201"/>
      <c r="AD38" s="233" t="s">
        <v>590</v>
      </c>
      <c r="AE38" s="191"/>
      <c r="AF38" s="183"/>
      <c r="AG38" s="189"/>
      <c r="AH38" s="194"/>
    </row>
    <row r="39" spans="2:34" s="185" customFormat="1" ht="16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6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5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376.84999999999997</v>
      </c>
      <c r="R41" s="235">
        <f t="shared" si="2"/>
        <v>392.92500000000001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6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130.79166666666666</v>
      </c>
      <c r="R42" s="238">
        <f t="shared" si="3"/>
        <v>135.06666666666666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6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6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5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7.3123081216857289E-2</v>
      </c>
      <c r="R45" s="244">
        <f t="shared" si="4"/>
        <v>4.2652795838751478E-2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5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7.298438760499204E-2</v>
      </c>
      <c r="R46" s="249">
        <f t="shared" si="5"/>
        <v>4.2656229268940082E-2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5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7.2984749455337727E-2</v>
      </c>
      <c r="R47" s="249">
        <f t="shared" si="6"/>
        <v>4.2639593908629481E-2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5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5.2884615384615419E-2</v>
      </c>
      <c r="R48" s="249">
        <f t="shared" si="7"/>
        <v>3.0441400304414001E-2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5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6.2986793091771132E-2</v>
      </c>
      <c r="R49" s="249">
        <f t="shared" si="8"/>
        <v>3.2685568652437214E-2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6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4.8107255520504877E-2</v>
      </c>
      <c r="R50" s="256">
        <f t="shared" si="9"/>
        <v>2.3325808878856158E-2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6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9.9975945132209088E-3</v>
      </c>
      <c r="R51" s="264">
        <f t="shared" si="10"/>
        <v>9.9706606165028688E-3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6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6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5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6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>
        <v>0.02</v>
      </c>
      <c r="O55" s="231">
        <v>0.02</v>
      </c>
      <c r="P55" s="231">
        <v>0.02</v>
      </c>
      <c r="Q55" s="231">
        <v>0.02</v>
      </c>
      <c r="R55" s="231">
        <v>0.02</v>
      </c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>
        <v>0.02</v>
      </c>
      <c r="Y55" s="231">
        <v>0.02</v>
      </c>
      <c r="Z55" s="231">
        <v>0.02</v>
      </c>
      <c r="AA55" s="231">
        <v>0.02</v>
      </c>
      <c r="AB55" s="232"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5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5" customHeight="1" x14ac:dyDescent="0.3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5" customHeight="1" x14ac:dyDescent="0.3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5" customHeight="1" x14ac:dyDescent="0.3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5" customHeight="1" x14ac:dyDescent="0.3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5" customHeight="1" x14ac:dyDescent="0.3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5" customHeight="1" x14ac:dyDescent="0.3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5" customHeight="1" x14ac:dyDescent="0.3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5" customHeight="1" x14ac:dyDescent="0.3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5" customHeight="1" x14ac:dyDescent="0.3"/>
    <row r="66" ht="14.15" customHeight="1" x14ac:dyDescent="0.3"/>
    <row r="67" ht="14.15" customHeight="1" x14ac:dyDescent="0.3"/>
    <row r="68" ht="14.15" customHeight="1" x14ac:dyDescent="0.3"/>
    <row r="69" ht="14.15" customHeight="1" x14ac:dyDescent="0.3"/>
    <row r="70" ht="14.15" customHeight="1" x14ac:dyDescent="0.3"/>
    <row r="71" ht="14.15" customHeight="1" x14ac:dyDescent="0.3"/>
    <row r="72" ht="14.15" customHeight="1" x14ac:dyDescent="0.3"/>
    <row r="73" ht="14.15" customHeight="1" x14ac:dyDescent="0.3"/>
    <row r="74" ht="14.15" customHeight="1" x14ac:dyDescent="0.3"/>
    <row r="75" ht="14.15" customHeight="1" x14ac:dyDescent="0.3"/>
    <row r="76" ht="14.15" customHeight="1" x14ac:dyDescent="0.3"/>
    <row r="77" ht="14.15" customHeight="1" x14ac:dyDescent="0.3"/>
    <row r="78" ht="14.15" customHeight="1" x14ac:dyDescent="0.3"/>
    <row r="79" ht="14.15" customHeight="1" x14ac:dyDescent="0.3"/>
    <row r="80" ht="14.15" customHeight="1" x14ac:dyDescent="0.3"/>
    <row r="81" ht="14.15" customHeight="1" x14ac:dyDescent="0.3"/>
    <row r="82" ht="14.15" customHeight="1" x14ac:dyDescent="0.3"/>
    <row r="83" ht="14.15" customHeight="1" x14ac:dyDescent="0.3"/>
    <row r="84" ht="14.15" customHeight="1" x14ac:dyDescent="0.3"/>
    <row r="85" ht="14.15" customHeight="1" x14ac:dyDescent="0.3"/>
    <row r="86" ht="14.15" customHeight="1" x14ac:dyDescent="0.3"/>
    <row r="87" ht="14.15" customHeight="1" x14ac:dyDescent="0.3"/>
    <row r="88" ht="14.15" customHeight="1" x14ac:dyDescent="0.3"/>
    <row r="89" ht="14.15" customHeight="1" x14ac:dyDescent="0.3"/>
    <row r="90" ht="14.15" customHeight="1" x14ac:dyDescent="0.3"/>
    <row r="91" ht="14.15" customHeight="1" x14ac:dyDescent="0.3"/>
    <row r="92" ht="14.15" customHeight="1" x14ac:dyDescent="0.3"/>
    <row r="93" ht="14.15" customHeight="1" x14ac:dyDescent="0.3"/>
    <row r="94" ht="14.15" customHeight="1" x14ac:dyDescent="0.3"/>
    <row r="95" ht="14.15" customHeight="1" x14ac:dyDescent="0.3"/>
    <row r="96" ht="14.15" customHeight="1" x14ac:dyDescent="0.3"/>
    <row r="97" ht="14.15" customHeight="1" x14ac:dyDescent="0.3"/>
    <row r="98" ht="14.15" customHeight="1" x14ac:dyDescent="0.3"/>
    <row r="99" ht="14.15" customHeight="1" x14ac:dyDescent="0.3"/>
    <row r="100" ht="14.15" customHeight="1" x14ac:dyDescent="0.3"/>
    <row r="101" ht="14.15" customHeight="1" x14ac:dyDescent="0.3"/>
    <row r="102" ht="14.15" customHeight="1" x14ac:dyDescent="0.3"/>
    <row r="103" ht="14.15" customHeight="1" x14ac:dyDescent="0.3"/>
    <row r="104" ht="14.15" customHeight="1" x14ac:dyDescent="0.3"/>
    <row r="105" ht="14.15" customHeight="1" x14ac:dyDescent="0.3"/>
    <row r="106" ht="14.15" customHeight="1" x14ac:dyDescent="0.3"/>
    <row r="107" ht="14.15" customHeight="1" x14ac:dyDescent="0.3"/>
    <row r="108" ht="14.15" customHeight="1" x14ac:dyDescent="0.3"/>
    <row r="109" ht="14.15" customHeight="1" x14ac:dyDescent="0.3"/>
    <row r="110" ht="14.15" customHeight="1" x14ac:dyDescent="0.3"/>
    <row r="111" ht="14.15" customHeight="1" x14ac:dyDescent="0.3"/>
    <row r="112" ht="14.15" customHeight="1" x14ac:dyDescent="0.3"/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  <row r="123" ht="14.15" customHeight="1" x14ac:dyDescent="0.3"/>
    <row r="124" ht="14.15" customHeight="1" x14ac:dyDescent="0.3"/>
    <row r="125" ht="14.15" customHeight="1" x14ac:dyDescent="0.3"/>
    <row r="126" ht="14.15" customHeight="1" x14ac:dyDescent="0.3"/>
    <row r="127" ht="14.15" customHeight="1" x14ac:dyDescent="0.3"/>
    <row r="128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198" ht="14.15" customHeight="1" x14ac:dyDescent="0.3"/>
    <row r="199" ht="14.15" customHeight="1" x14ac:dyDescent="0.3"/>
    <row r="200" ht="14.15" customHeight="1" x14ac:dyDescent="0.3"/>
    <row r="201" ht="14.15" customHeight="1" x14ac:dyDescent="0.3"/>
    <row r="202" ht="14.15" customHeight="1" x14ac:dyDescent="0.3"/>
    <row r="203" ht="14.15" customHeight="1" x14ac:dyDescent="0.3"/>
    <row r="204" ht="14.15" customHeight="1" x14ac:dyDescent="0.3"/>
    <row r="205" ht="14.15" customHeight="1" x14ac:dyDescent="0.3"/>
    <row r="206" ht="14.15" customHeight="1" x14ac:dyDescent="0.3"/>
    <row r="207" ht="14.15" customHeight="1" x14ac:dyDescent="0.3"/>
    <row r="208" ht="14.15" customHeight="1" x14ac:dyDescent="0.3"/>
    <row r="209" ht="14.15" customHeight="1" x14ac:dyDescent="0.3"/>
    <row r="210" ht="14.15" customHeight="1" x14ac:dyDescent="0.3"/>
    <row r="211" ht="14.15" customHeight="1" x14ac:dyDescent="0.3"/>
    <row r="212" ht="14.15" customHeight="1" x14ac:dyDescent="0.3"/>
    <row r="213" ht="14.15" customHeight="1" x14ac:dyDescent="0.3"/>
    <row r="214" ht="14.15" customHeight="1" x14ac:dyDescent="0.3"/>
    <row r="215" ht="14.15" customHeight="1" x14ac:dyDescent="0.3"/>
    <row r="216" ht="14.15" customHeight="1" x14ac:dyDescent="0.3"/>
    <row r="217" ht="14.15" customHeight="1" x14ac:dyDescent="0.3"/>
    <row r="218" ht="14.15" customHeight="1" x14ac:dyDescent="0.3"/>
    <row r="219" ht="14.15" customHeight="1" x14ac:dyDescent="0.3"/>
    <row r="220" ht="14.15" customHeight="1" x14ac:dyDescent="0.3"/>
    <row r="221" ht="14.15" customHeight="1" x14ac:dyDescent="0.3"/>
    <row r="222" ht="14.15" customHeight="1" x14ac:dyDescent="0.3"/>
    <row r="223" ht="14.15" customHeight="1" x14ac:dyDescent="0.3"/>
    <row r="224" ht="14.15" customHeight="1" x14ac:dyDescent="0.3"/>
    <row r="225" ht="14.15" customHeight="1" x14ac:dyDescent="0.3"/>
    <row r="226" ht="14.15" customHeight="1" x14ac:dyDescent="0.3"/>
    <row r="227" ht="14.15" customHeight="1" x14ac:dyDescent="0.3"/>
    <row r="228" ht="14.15" customHeight="1" x14ac:dyDescent="0.3"/>
    <row r="229" ht="14.15" customHeight="1" x14ac:dyDescent="0.3"/>
    <row r="230" ht="14.15" customHeight="1" x14ac:dyDescent="0.3"/>
    <row r="231" ht="14.15" customHeight="1" x14ac:dyDescent="0.3"/>
    <row r="232" ht="14.15" customHeight="1" x14ac:dyDescent="0.3"/>
    <row r="233" ht="14.15" customHeight="1" x14ac:dyDescent="0.3"/>
    <row r="234" ht="14.15" customHeight="1" x14ac:dyDescent="0.3"/>
    <row r="235" ht="14.15" customHeight="1" x14ac:dyDescent="0.3"/>
    <row r="236" ht="14.15" customHeight="1" x14ac:dyDescent="0.3"/>
    <row r="237" ht="14.15" customHeight="1" x14ac:dyDescent="0.3"/>
    <row r="238" ht="14.15" customHeight="1" x14ac:dyDescent="0.3"/>
    <row r="239" ht="14.15" customHeight="1" x14ac:dyDescent="0.3"/>
    <row r="240" ht="14.15" customHeight="1" x14ac:dyDescent="0.3"/>
    <row r="241" ht="14.15" customHeight="1" x14ac:dyDescent="0.3"/>
    <row r="242" ht="14.15" customHeight="1" x14ac:dyDescent="0.3"/>
    <row r="243" ht="14.15" customHeight="1" x14ac:dyDescent="0.3"/>
    <row r="244" ht="14.15" customHeight="1" x14ac:dyDescent="0.3"/>
    <row r="245" ht="14.15" customHeight="1" x14ac:dyDescent="0.3"/>
    <row r="246" ht="14.15" customHeight="1" x14ac:dyDescent="0.3"/>
    <row r="247" ht="14.15" customHeight="1" x14ac:dyDescent="0.3"/>
    <row r="248" ht="14.15" customHeight="1" x14ac:dyDescent="0.3"/>
    <row r="249" ht="14.15" customHeight="1" x14ac:dyDescent="0.3"/>
    <row r="250" ht="14.15" customHeight="1" x14ac:dyDescent="0.3"/>
    <row r="251" ht="14.15" customHeight="1" x14ac:dyDescent="0.3"/>
    <row r="252" ht="14.15" customHeight="1" x14ac:dyDescent="0.3"/>
    <row r="253" ht="14.15" customHeight="1" x14ac:dyDescent="0.3"/>
    <row r="254" ht="14.15" customHeight="1" x14ac:dyDescent="0.3"/>
    <row r="255" ht="14.15" customHeight="1" x14ac:dyDescent="0.3"/>
    <row r="256" ht="14.15" customHeight="1" x14ac:dyDescent="0.3"/>
    <row r="257" ht="14.15" customHeight="1" x14ac:dyDescent="0.3"/>
    <row r="258" ht="14.15" customHeight="1" x14ac:dyDescent="0.3"/>
    <row r="259" ht="14.15" customHeight="1" x14ac:dyDescent="0.3"/>
    <row r="260" ht="14.15" customHeight="1" x14ac:dyDescent="0.3"/>
    <row r="261" ht="14.15" customHeight="1" x14ac:dyDescent="0.3"/>
    <row r="262" ht="14.15" customHeight="1" x14ac:dyDescent="0.3"/>
    <row r="263" ht="14.15" customHeight="1" x14ac:dyDescent="0.3"/>
    <row r="264" ht="14.15" customHeight="1" x14ac:dyDescent="0.3"/>
    <row r="265" ht="14.15" customHeight="1" x14ac:dyDescent="0.3"/>
    <row r="266" ht="14.15" customHeight="1" x14ac:dyDescent="0.3"/>
    <row r="267" ht="14.15" customHeight="1" x14ac:dyDescent="0.3"/>
    <row r="268" ht="14.15" customHeight="1" x14ac:dyDescent="0.3"/>
    <row r="269" ht="14.15" customHeight="1" x14ac:dyDescent="0.3"/>
    <row r="270" ht="14.15" customHeight="1" x14ac:dyDescent="0.3"/>
    <row r="271" ht="14.15" customHeight="1" x14ac:dyDescent="0.3"/>
    <row r="272" ht="14.15" customHeight="1" x14ac:dyDescent="0.3"/>
    <row r="273" ht="14.15" customHeight="1" x14ac:dyDescent="0.3"/>
    <row r="274" ht="14.15" customHeight="1" x14ac:dyDescent="0.3"/>
    <row r="275" ht="14.15" customHeight="1" x14ac:dyDescent="0.3"/>
    <row r="276" ht="14.15" customHeight="1" x14ac:dyDescent="0.3"/>
    <row r="277" ht="14.15" customHeight="1" x14ac:dyDescent="0.3"/>
    <row r="278" ht="14.15" customHeight="1" x14ac:dyDescent="0.3"/>
    <row r="279" ht="14.15" customHeight="1" x14ac:dyDescent="0.3"/>
    <row r="280" ht="14.15" customHeight="1" x14ac:dyDescent="0.3"/>
    <row r="281" ht="14.15" customHeight="1" x14ac:dyDescent="0.3"/>
    <row r="282" ht="14.15" customHeight="1" x14ac:dyDescent="0.3"/>
    <row r="283" ht="14.15" customHeight="1" x14ac:dyDescent="0.3"/>
    <row r="284" ht="14.15" customHeight="1" x14ac:dyDescent="0.3"/>
    <row r="285" ht="14.15" customHeight="1" x14ac:dyDescent="0.3"/>
    <row r="286" ht="14.15" customHeight="1" x14ac:dyDescent="0.3"/>
    <row r="287" ht="14.15" customHeight="1" x14ac:dyDescent="0.3"/>
    <row r="288" ht="14.15" customHeight="1" x14ac:dyDescent="0.3"/>
    <row r="289" ht="14.15" customHeight="1" x14ac:dyDescent="0.3"/>
    <row r="290" ht="14.15" customHeight="1" x14ac:dyDescent="0.3"/>
    <row r="291" ht="14.15" customHeight="1" x14ac:dyDescent="0.3"/>
    <row r="292" ht="14.15" customHeight="1" x14ac:dyDescent="0.3"/>
    <row r="293" ht="14.15" customHeight="1" x14ac:dyDescent="0.3"/>
    <row r="294" ht="14.15" customHeight="1" x14ac:dyDescent="0.3"/>
    <row r="295" ht="14.15" customHeight="1" x14ac:dyDescent="0.3"/>
    <row r="296" ht="14.15" customHeight="1" x14ac:dyDescent="0.3"/>
    <row r="297" ht="14.15" customHeight="1" x14ac:dyDescent="0.3"/>
    <row r="298" ht="14.15" customHeight="1" x14ac:dyDescent="0.3"/>
    <row r="299" ht="14.15" customHeight="1" x14ac:dyDescent="0.3"/>
    <row r="300" ht="14.15" customHeight="1" x14ac:dyDescent="0.3"/>
    <row r="301" ht="14.15" customHeight="1" x14ac:dyDescent="0.3"/>
    <row r="302" ht="14.15" customHeight="1" x14ac:dyDescent="0.3"/>
    <row r="303" ht="14.15" customHeight="1" x14ac:dyDescent="0.3"/>
    <row r="304" ht="14.15" customHeight="1" x14ac:dyDescent="0.3"/>
    <row r="305" ht="14.15" customHeight="1" x14ac:dyDescent="0.3"/>
    <row r="306" ht="14.15" customHeight="1" x14ac:dyDescent="0.3"/>
    <row r="307" ht="14.15" customHeight="1" x14ac:dyDescent="0.3"/>
    <row r="308" ht="14.15" customHeight="1" x14ac:dyDescent="0.3"/>
    <row r="309" ht="14.15" customHeight="1" x14ac:dyDescent="0.3"/>
    <row r="310" ht="14.15" customHeight="1" x14ac:dyDescent="0.3"/>
    <row r="311" ht="14.15" customHeight="1" x14ac:dyDescent="0.3"/>
    <row r="312" ht="14.15" customHeight="1" x14ac:dyDescent="0.3"/>
    <row r="313" ht="14.15" customHeight="1" x14ac:dyDescent="0.3"/>
    <row r="314" ht="14.15" customHeight="1" x14ac:dyDescent="0.3"/>
    <row r="315" ht="14.15" customHeight="1" x14ac:dyDescent="0.3"/>
    <row r="316" ht="14.15" customHeight="1" x14ac:dyDescent="0.3"/>
    <row r="317" ht="14.15" customHeight="1" x14ac:dyDescent="0.3"/>
    <row r="318" ht="14.15" customHeight="1" x14ac:dyDescent="0.3"/>
    <row r="319" ht="14.15" customHeight="1" x14ac:dyDescent="0.3"/>
    <row r="320" ht="14.15" customHeight="1" x14ac:dyDescent="0.3"/>
    <row r="321" ht="14.15" customHeight="1" x14ac:dyDescent="0.3"/>
    <row r="322" ht="14.15" customHeight="1" x14ac:dyDescent="0.3"/>
    <row r="323" ht="14.15" customHeight="1" x14ac:dyDescent="0.3"/>
    <row r="324" ht="14.15" customHeight="1" x14ac:dyDescent="0.3"/>
    <row r="325" ht="14.15" customHeight="1" x14ac:dyDescent="0.3"/>
    <row r="326" ht="14.15" customHeight="1" x14ac:dyDescent="0.3"/>
    <row r="327" ht="14.15" customHeight="1" x14ac:dyDescent="0.3"/>
    <row r="328" ht="14.15" customHeight="1" x14ac:dyDescent="0.3"/>
    <row r="329" ht="14.15" customHeight="1" x14ac:dyDescent="0.3"/>
    <row r="330" ht="14.15" customHeight="1" x14ac:dyDescent="0.3"/>
    <row r="331" ht="14.15" customHeight="1" x14ac:dyDescent="0.3"/>
    <row r="332" ht="14.15" customHeight="1" x14ac:dyDescent="0.3"/>
    <row r="333" ht="14.15" customHeight="1" x14ac:dyDescent="0.3"/>
    <row r="334" ht="14.15" customHeight="1" x14ac:dyDescent="0.3"/>
    <row r="335" ht="14.15" customHeight="1" x14ac:dyDescent="0.3"/>
    <row r="336" ht="14.15" customHeight="1" x14ac:dyDescent="0.3"/>
    <row r="337" ht="14.15" customHeight="1" x14ac:dyDescent="0.3"/>
    <row r="338" ht="14.15" customHeight="1" x14ac:dyDescent="0.3"/>
    <row r="339" ht="14.15" customHeight="1" x14ac:dyDescent="0.3"/>
    <row r="340" ht="14.15" customHeight="1" x14ac:dyDescent="0.3"/>
    <row r="341" ht="14.15" customHeight="1" x14ac:dyDescent="0.3"/>
    <row r="342" ht="14.15" customHeight="1" x14ac:dyDescent="0.3"/>
    <row r="343" ht="14.15" customHeight="1" x14ac:dyDescent="0.3"/>
    <row r="344" ht="14.15" customHeight="1" x14ac:dyDescent="0.3"/>
    <row r="345" ht="14.15" customHeight="1" x14ac:dyDescent="0.3"/>
    <row r="346" ht="14.15" customHeight="1" x14ac:dyDescent="0.3"/>
    <row r="347" ht="14.15" customHeight="1" x14ac:dyDescent="0.3"/>
    <row r="348" ht="14.15" customHeight="1" x14ac:dyDescent="0.3"/>
    <row r="349" ht="14.15" customHeight="1" x14ac:dyDescent="0.3"/>
    <row r="350" ht="14.15" customHeight="1" x14ac:dyDescent="0.3"/>
    <row r="351" ht="14.15" customHeight="1" x14ac:dyDescent="0.3"/>
    <row r="352" ht="14.15" customHeight="1" x14ac:dyDescent="0.3"/>
    <row r="353" ht="14.15" customHeight="1" x14ac:dyDescent="0.3"/>
    <row r="354" ht="14.15" customHeight="1" x14ac:dyDescent="0.3"/>
    <row r="355" ht="14.15" customHeight="1" x14ac:dyDescent="0.3"/>
    <row r="356" ht="14.15" customHeight="1" x14ac:dyDescent="0.3"/>
    <row r="357" ht="14.15" customHeight="1" x14ac:dyDescent="0.3"/>
    <row r="358" ht="14.15" customHeight="1" x14ac:dyDescent="0.3"/>
    <row r="359" ht="14.15" customHeight="1" x14ac:dyDescent="0.3"/>
    <row r="360" ht="14.15" customHeight="1" x14ac:dyDescent="0.3"/>
    <row r="361" ht="14.15" customHeight="1" x14ac:dyDescent="0.3"/>
    <row r="362" ht="14.15" customHeight="1" x14ac:dyDescent="0.3"/>
    <row r="363" ht="14.15" customHeight="1" x14ac:dyDescent="0.3"/>
    <row r="364" ht="14.15" customHeight="1" x14ac:dyDescent="0.3"/>
    <row r="365" ht="14.15" customHeight="1" x14ac:dyDescent="0.3"/>
    <row r="366" ht="14.15" customHeight="1" x14ac:dyDescent="0.3"/>
    <row r="367" ht="14.15" customHeight="1" x14ac:dyDescent="0.3"/>
    <row r="368" ht="14.15" customHeight="1" x14ac:dyDescent="0.3"/>
    <row r="369" ht="14.15" customHeight="1" x14ac:dyDescent="0.3"/>
    <row r="370" ht="14.15" customHeight="1" x14ac:dyDescent="0.3"/>
    <row r="371" ht="14.15" customHeight="1" x14ac:dyDescent="0.3"/>
    <row r="372" ht="14.15" customHeight="1" x14ac:dyDescent="0.3"/>
    <row r="373" ht="14.15" customHeight="1" x14ac:dyDescent="0.3"/>
    <row r="374" ht="14.15" customHeight="1" x14ac:dyDescent="0.3"/>
    <row r="375" ht="14.15" customHeight="1" x14ac:dyDescent="0.3"/>
    <row r="376" ht="14.15" customHeight="1" x14ac:dyDescent="0.3"/>
    <row r="377" ht="14.15" customHeight="1" x14ac:dyDescent="0.3"/>
    <row r="378" ht="14.15" customHeight="1" x14ac:dyDescent="0.3"/>
    <row r="379" ht="14.15" customHeight="1" x14ac:dyDescent="0.3"/>
    <row r="380" ht="14.15" customHeight="1" x14ac:dyDescent="0.3"/>
    <row r="381" ht="14.15" customHeight="1" x14ac:dyDescent="0.3"/>
    <row r="382" ht="14.15" customHeight="1" x14ac:dyDescent="0.3"/>
    <row r="383" ht="14.15" customHeight="1" x14ac:dyDescent="0.3"/>
    <row r="384" ht="14.15" customHeight="1" x14ac:dyDescent="0.3"/>
    <row r="385" ht="14.15" customHeight="1" x14ac:dyDescent="0.3"/>
    <row r="386" ht="14.15" customHeight="1" x14ac:dyDescent="0.3"/>
    <row r="387" ht="14.15" customHeight="1" x14ac:dyDescent="0.3"/>
    <row r="388" ht="14.15" customHeight="1" x14ac:dyDescent="0.3"/>
    <row r="389" ht="14.15" customHeight="1" x14ac:dyDescent="0.3"/>
    <row r="390" ht="14.15" customHeight="1" x14ac:dyDescent="0.3"/>
    <row r="391" ht="14.15" customHeight="1" x14ac:dyDescent="0.3"/>
    <row r="392" ht="14.15" customHeight="1" x14ac:dyDescent="0.3"/>
    <row r="393" ht="14.15" customHeight="1" x14ac:dyDescent="0.3"/>
    <row r="394" ht="14.15" customHeight="1" x14ac:dyDescent="0.3"/>
    <row r="395" ht="14.15" customHeight="1" x14ac:dyDescent="0.3"/>
    <row r="396" ht="14.15" customHeight="1" x14ac:dyDescent="0.3"/>
    <row r="397" ht="14.15" customHeight="1" x14ac:dyDescent="0.3"/>
    <row r="398" ht="14.15" customHeight="1" x14ac:dyDescent="0.3"/>
    <row r="399" ht="14.15" customHeight="1" x14ac:dyDescent="0.3"/>
    <row r="400" ht="14.15" customHeight="1" x14ac:dyDescent="0.3"/>
    <row r="401" ht="14.15" customHeight="1" x14ac:dyDescent="0.3"/>
    <row r="402" ht="14.15" customHeight="1" x14ac:dyDescent="0.3"/>
    <row r="403" ht="14.15" customHeight="1" x14ac:dyDescent="0.3"/>
    <row r="404" ht="14.15" customHeight="1" x14ac:dyDescent="0.3"/>
    <row r="405" ht="14.15" customHeight="1" x14ac:dyDescent="0.3"/>
    <row r="406" ht="14.15" customHeight="1" x14ac:dyDescent="0.3"/>
    <row r="407" ht="14.15" customHeight="1" x14ac:dyDescent="0.3"/>
    <row r="408" ht="14.15" customHeight="1" x14ac:dyDescent="0.3"/>
    <row r="409" ht="14.15" customHeight="1" x14ac:dyDescent="0.3"/>
    <row r="410" ht="14.15" customHeight="1" x14ac:dyDescent="0.3"/>
    <row r="411" ht="14.15" customHeight="1" x14ac:dyDescent="0.3"/>
    <row r="412" ht="14.15" customHeight="1" x14ac:dyDescent="0.3"/>
    <row r="413" ht="14.15" customHeight="1" x14ac:dyDescent="0.3"/>
    <row r="414" ht="14.15" customHeight="1" x14ac:dyDescent="0.3"/>
    <row r="415" ht="14.15" customHeight="1" x14ac:dyDescent="0.3"/>
    <row r="416" ht="14.15" customHeight="1" x14ac:dyDescent="0.3"/>
    <row r="417" ht="14.15" customHeight="1" x14ac:dyDescent="0.3"/>
    <row r="418" ht="14.15" customHeight="1" x14ac:dyDescent="0.3"/>
    <row r="419" ht="14.15" customHeight="1" x14ac:dyDescent="0.3"/>
    <row r="420" ht="14.15" customHeight="1" x14ac:dyDescent="0.3"/>
    <row r="421" ht="14.15" customHeight="1" x14ac:dyDescent="0.3"/>
    <row r="422" ht="14.15" customHeight="1" x14ac:dyDescent="0.3"/>
    <row r="423" ht="14.15" customHeight="1" x14ac:dyDescent="0.3"/>
    <row r="424" ht="14.15" customHeight="1" x14ac:dyDescent="0.3"/>
    <row r="425" ht="14.15" customHeight="1" x14ac:dyDescent="0.3"/>
    <row r="426" ht="14.15" customHeight="1" x14ac:dyDescent="0.3"/>
    <row r="427" ht="14.15" customHeight="1" x14ac:dyDescent="0.3"/>
    <row r="428" ht="14.15" customHeight="1" x14ac:dyDescent="0.3"/>
    <row r="429" ht="14.15" customHeight="1" x14ac:dyDescent="0.3"/>
    <row r="430" ht="14.15" customHeight="1" x14ac:dyDescent="0.3"/>
    <row r="431" ht="14.15" customHeight="1" x14ac:dyDescent="0.3"/>
    <row r="432" ht="14.15" customHeight="1" x14ac:dyDescent="0.3"/>
    <row r="433" ht="14.15" customHeight="1" x14ac:dyDescent="0.3"/>
    <row r="434" ht="14.15" customHeight="1" x14ac:dyDescent="0.3"/>
    <row r="435" ht="14.15" customHeight="1" x14ac:dyDescent="0.3"/>
    <row r="436" ht="14.15" customHeight="1" x14ac:dyDescent="0.3"/>
    <row r="437" ht="14.15" customHeight="1" x14ac:dyDescent="0.3"/>
    <row r="438" ht="14.15" customHeight="1" x14ac:dyDescent="0.3"/>
    <row r="439" ht="14.15" customHeight="1" x14ac:dyDescent="0.3"/>
    <row r="440" ht="14.15" customHeight="1" x14ac:dyDescent="0.3"/>
    <row r="441" ht="14.15" customHeight="1" x14ac:dyDescent="0.3"/>
    <row r="442" ht="14.15" customHeight="1" x14ac:dyDescent="0.3"/>
    <row r="443" ht="14.15" customHeight="1" x14ac:dyDescent="0.3"/>
    <row r="444" ht="14.15" customHeight="1" x14ac:dyDescent="0.3"/>
    <row r="445" ht="14.15" customHeight="1" x14ac:dyDescent="0.3"/>
    <row r="446" ht="14.15" customHeight="1" x14ac:dyDescent="0.3"/>
    <row r="447" ht="14.15" customHeight="1" x14ac:dyDescent="0.3"/>
    <row r="448" ht="14.15" customHeight="1" x14ac:dyDescent="0.3"/>
    <row r="449" ht="14.15" customHeight="1" x14ac:dyDescent="0.3"/>
    <row r="450" ht="14.15" customHeight="1" x14ac:dyDescent="0.3"/>
    <row r="451" ht="14.15" customHeight="1" x14ac:dyDescent="0.3"/>
    <row r="452" ht="14.15" customHeight="1" x14ac:dyDescent="0.3"/>
    <row r="453" ht="14.15" customHeight="1" x14ac:dyDescent="0.3"/>
    <row r="454" ht="14.15" customHeight="1" x14ac:dyDescent="0.3"/>
    <row r="455" ht="14.15" customHeight="1" x14ac:dyDescent="0.3"/>
    <row r="456" ht="14.15" customHeight="1" x14ac:dyDescent="0.3"/>
    <row r="457" ht="14.15" customHeight="1" x14ac:dyDescent="0.3"/>
    <row r="458" ht="14.15" customHeight="1" x14ac:dyDescent="0.3"/>
    <row r="459" ht="14.15" customHeight="1" x14ac:dyDescent="0.3"/>
    <row r="460" ht="14.15" customHeight="1" x14ac:dyDescent="0.3"/>
    <row r="461" ht="14.15" customHeight="1" x14ac:dyDescent="0.3"/>
    <row r="462" ht="14.15" customHeight="1" x14ac:dyDescent="0.3"/>
    <row r="463" ht="14.15" customHeight="1" x14ac:dyDescent="0.3"/>
    <row r="464" ht="14.15" customHeight="1" x14ac:dyDescent="0.3"/>
    <row r="465" ht="14.15" customHeight="1" x14ac:dyDescent="0.3"/>
    <row r="466" ht="14.15" customHeight="1" x14ac:dyDescent="0.3"/>
    <row r="467" ht="14.15" customHeight="1" x14ac:dyDescent="0.3"/>
    <row r="468" ht="14.15" customHeight="1" x14ac:dyDescent="0.3"/>
    <row r="469" ht="14.15" customHeight="1" x14ac:dyDescent="0.3"/>
    <row r="470" ht="14.15" customHeight="1" x14ac:dyDescent="0.3"/>
    <row r="471" ht="14.15" customHeight="1" x14ac:dyDescent="0.3"/>
    <row r="472" ht="14.15" customHeight="1" x14ac:dyDescent="0.3"/>
    <row r="473" ht="14.15" customHeight="1" x14ac:dyDescent="0.3"/>
    <row r="474" ht="14.15" customHeight="1" x14ac:dyDescent="0.3"/>
    <row r="475" ht="14.15" customHeight="1" x14ac:dyDescent="0.3"/>
    <row r="476" ht="14.15" customHeight="1" x14ac:dyDescent="0.3"/>
    <row r="477" ht="14.15" customHeight="1" x14ac:dyDescent="0.3"/>
    <row r="478" ht="14.15" customHeight="1" x14ac:dyDescent="0.3"/>
    <row r="479" ht="14.15" customHeight="1" x14ac:dyDescent="0.3"/>
    <row r="480" ht="14.15" customHeight="1" x14ac:dyDescent="0.3"/>
    <row r="481" ht="14.15" customHeight="1" x14ac:dyDescent="0.3"/>
    <row r="482" ht="14.15" customHeight="1" x14ac:dyDescent="0.3"/>
    <row r="483" ht="14.15" customHeight="1" x14ac:dyDescent="0.3"/>
    <row r="484" ht="14.15" customHeight="1" x14ac:dyDescent="0.3"/>
    <row r="485" ht="14.15" customHeight="1" x14ac:dyDescent="0.3"/>
    <row r="486" ht="14.15" customHeight="1" x14ac:dyDescent="0.3"/>
    <row r="487" ht="14.15" customHeight="1" x14ac:dyDescent="0.3"/>
    <row r="488" ht="14.15" customHeight="1" x14ac:dyDescent="0.3"/>
    <row r="489" ht="14.15" customHeight="1" x14ac:dyDescent="0.3"/>
    <row r="490" ht="14.15" customHeight="1" x14ac:dyDescent="0.3"/>
    <row r="491" ht="14.15" customHeight="1" x14ac:dyDescent="0.3"/>
    <row r="492" ht="14.15" customHeight="1" x14ac:dyDescent="0.3"/>
    <row r="493" ht="14.15" customHeight="1" x14ac:dyDescent="0.3"/>
    <row r="494" ht="14.15" customHeight="1" x14ac:dyDescent="0.3"/>
    <row r="495" ht="14.15" customHeight="1" x14ac:dyDescent="0.3"/>
    <row r="496" ht="14.15" customHeight="1" x14ac:dyDescent="0.3"/>
    <row r="497" ht="14.15" customHeight="1" x14ac:dyDescent="0.3"/>
    <row r="498" ht="14.15" customHeight="1" x14ac:dyDescent="0.3"/>
    <row r="499" ht="14.15" customHeight="1" x14ac:dyDescent="0.3"/>
    <row r="500" ht="14.15" customHeight="1" x14ac:dyDescent="0.3"/>
    <row r="501" ht="14.15" customHeight="1" x14ac:dyDescent="0.3"/>
    <row r="502" ht="14.15" customHeight="1" x14ac:dyDescent="0.3"/>
    <row r="503" ht="14.15" customHeight="1" x14ac:dyDescent="0.3"/>
    <row r="504" ht="14.15" customHeight="1" x14ac:dyDescent="0.3"/>
    <row r="505" ht="14.15" customHeight="1" x14ac:dyDescent="0.3"/>
    <row r="506" ht="14.15" customHeight="1" x14ac:dyDescent="0.3"/>
    <row r="507" ht="14.15" customHeight="1" x14ac:dyDescent="0.3"/>
    <row r="508" ht="14.15" customHeight="1" x14ac:dyDescent="0.3"/>
    <row r="509" ht="14.15" customHeight="1" x14ac:dyDescent="0.3"/>
    <row r="510" ht="14.15" customHeight="1" x14ac:dyDescent="0.3"/>
    <row r="511" ht="14.15" customHeight="1" x14ac:dyDescent="0.3"/>
    <row r="512" ht="14.15" customHeight="1" x14ac:dyDescent="0.3"/>
    <row r="513" ht="14.15" customHeight="1" x14ac:dyDescent="0.3"/>
    <row r="514" ht="14.15" customHeight="1" x14ac:dyDescent="0.3"/>
    <row r="515" ht="14.15" customHeight="1" x14ac:dyDescent="0.3"/>
    <row r="516" ht="14.15" customHeight="1" x14ac:dyDescent="0.3"/>
    <row r="517" ht="14.15" customHeight="1" x14ac:dyDescent="0.3"/>
    <row r="518" ht="14.15" customHeight="1" x14ac:dyDescent="0.3"/>
    <row r="519" ht="14.15" customHeight="1" x14ac:dyDescent="0.3"/>
    <row r="520" ht="14.15" customHeight="1" x14ac:dyDescent="0.3"/>
    <row r="521" ht="14.15" customHeight="1" x14ac:dyDescent="0.3"/>
    <row r="522" ht="14.15" customHeight="1" x14ac:dyDescent="0.3"/>
    <row r="523" ht="14.15" customHeight="1" x14ac:dyDescent="0.3"/>
    <row r="524" ht="14.15" customHeight="1" x14ac:dyDescent="0.3"/>
    <row r="525" ht="14.15" customHeight="1" x14ac:dyDescent="0.3"/>
    <row r="526" ht="14.15" customHeight="1" x14ac:dyDescent="0.3"/>
    <row r="527" ht="14.15" customHeight="1" x14ac:dyDescent="0.3"/>
    <row r="528" ht="14.15" customHeight="1" x14ac:dyDescent="0.3"/>
    <row r="529" ht="14.15" customHeight="1" x14ac:dyDescent="0.3"/>
    <row r="530" ht="14.15" customHeight="1" x14ac:dyDescent="0.3"/>
    <row r="531" ht="14.15" customHeight="1" x14ac:dyDescent="0.3"/>
    <row r="532" ht="14.15" customHeight="1" x14ac:dyDescent="0.3"/>
    <row r="533" ht="14.15" customHeight="1" x14ac:dyDescent="0.3"/>
    <row r="534" ht="14.15" customHeight="1" x14ac:dyDescent="0.3"/>
    <row r="535" ht="14.15" customHeight="1" x14ac:dyDescent="0.3"/>
    <row r="536" ht="14.15" customHeight="1" x14ac:dyDescent="0.3"/>
    <row r="537" ht="14.15" customHeight="1" x14ac:dyDescent="0.3"/>
    <row r="538" ht="14.15" customHeight="1" x14ac:dyDescent="0.3"/>
    <row r="539" ht="14.15" customHeight="1" x14ac:dyDescent="0.3"/>
    <row r="540" ht="14.15" customHeight="1" x14ac:dyDescent="0.3"/>
    <row r="541" ht="14.15" customHeight="1" x14ac:dyDescent="0.3"/>
    <row r="542" ht="14.15" customHeight="1" x14ac:dyDescent="0.3"/>
    <row r="543" ht="14.15" customHeight="1" x14ac:dyDescent="0.3"/>
    <row r="544" ht="14.15" customHeight="1" x14ac:dyDescent="0.3"/>
    <row r="545" ht="14.15" customHeight="1" x14ac:dyDescent="0.3"/>
    <row r="546" ht="14.15" customHeight="1" x14ac:dyDescent="0.3"/>
    <row r="547" ht="14.15" customHeight="1" x14ac:dyDescent="0.3"/>
    <row r="548" ht="14.15" customHeight="1" x14ac:dyDescent="0.3"/>
    <row r="549" ht="14.15" customHeight="1" x14ac:dyDescent="0.3"/>
    <row r="550" ht="14.15" customHeight="1" x14ac:dyDescent="0.3"/>
    <row r="551" ht="14.15" customHeight="1" x14ac:dyDescent="0.3"/>
    <row r="552" ht="14.15" customHeight="1" x14ac:dyDescent="0.3"/>
    <row r="553" ht="14.15" customHeight="1" x14ac:dyDescent="0.3"/>
    <row r="554" ht="14.15" customHeight="1" x14ac:dyDescent="0.3"/>
    <row r="555" ht="14.15" customHeight="1" x14ac:dyDescent="0.3"/>
    <row r="556" ht="14.15" customHeight="1" x14ac:dyDescent="0.3"/>
    <row r="557" ht="14.15" customHeight="1" x14ac:dyDescent="0.3"/>
    <row r="558" ht="14.15" customHeight="1" x14ac:dyDescent="0.3"/>
    <row r="559" ht="14.15" customHeight="1" x14ac:dyDescent="0.3"/>
    <row r="560" ht="14.15" customHeight="1" x14ac:dyDescent="0.3"/>
    <row r="561" ht="14.15" customHeight="1" x14ac:dyDescent="0.3"/>
    <row r="562" ht="14.15" customHeight="1" x14ac:dyDescent="0.3"/>
    <row r="563" ht="14.15" customHeight="1" x14ac:dyDescent="0.3"/>
    <row r="564" ht="14.15" customHeight="1" x14ac:dyDescent="0.3"/>
    <row r="565" ht="14.15" customHeight="1" x14ac:dyDescent="0.3"/>
    <row r="566" ht="14.15" customHeight="1" x14ac:dyDescent="0.3"/>
    <row r="567" ht="14.15" customHeight="1" x14ac:dyDescent="0.3"/>
    <row r="568" ht="14.15" customHeight="1" x14ac:dyDescent="0.3"/>
    <row r="569" ht="14.15" customHeight="1" x14ac:dyDescent="0.3"/>
    <row r="570" ht="14.15" customHeight="1" x14ac:dyDescent="0.3"/>
    <row r="571" ht="14.15" customHeight="1" x14ac:dyDescent="0.3"/>
    <row r="572" ht="14.15" customHeight="1" x14ac:dyDescent="0.3"/>
    <row r="573" ht="14.15" customHeight="1" x14ac:dyDescent="0.3"/>
    <row r="574" ht="14.15" customHeight="1" x14ac:dyDescent="0.3"/>
    <row r="575" ht="14.15" customHeight="1" x14ac:dyDescent="0.3"/>
    <row r="576" ht="14.15" customHeight="1" x14ac:dyDescent="0.3"/>
    <row r="577" ht="14.15" customHeight="1" x14ac:dyDescent="0.3"/>
    <row r="578" ht="14.15" customHeight="1" x14ac:dyDescent="0.3"/>
    <row r="579" ht="14.15" customHeight="1" x14ac:dyDescent="0.3"/>
    <row r="580" ht="14.15" customHeight="1" x14ac:dyDescent="0.3"/>
    <row r="581" ht="14.15" customHeight="1" x14ac:dyDescent="0.3"/>
    <row r="582" ht="14.15" customHeight="1" x14ac:dyDescent="0.3"/>
    <row r="583" ht="14.15" customHeight="1" x14ac:dyDescent="0.3"/>
    <row r="584" ht="14.15" customHeight="1" x14ac:dyDescent="0.3"/>
    <row r="585" ht="14.15" customHeight="1" x14ac:dyDescent="0.3"/>
    <row r="586" ht="14.15" customHeight="1" x14ac:dyDescent="0.3"/>
    <row r="587" ht="14.15" customHeight="1" x14ac:dyDescent="0.3"/>
    <row r="588" ht="14.15" customHeight="1" x14ac:dyDescent="0.3"/>
    <row r="589" ht="14.15" customHeight="1" x14ac:dyDescent="0.3"/>
    <row r="590" ht="14.15" customHeight="1" x14ac:dyDescent="0.3"/>
    <row r="591" ht="14.15" customHeight="1" x14ac:dyDescent="0.3"/>
    <row r="592" ht="14.15" customHeight="1" x14ac:dyDescent="0.3"/>
    <row r="593" ht="14.15" customHeight="1" x14ac:dyDescent="0.3"/>
    <row r="594" ht="14.15" customHeight="1" x14ac:dyDescent="0.3"/>
    <row r="595" ht="14.15" customHeight="1" x14ac:dyDescent="0.3"/>
    <row r="596" ht="14.15" customHeight="1" x14ac:dyDescent="0.3"/>
    <row r="597" ht="14.15" customHeight="1" x14ac:dyDescent="0.3"/>
    <row r="598" ht="14.15" customHeight="1" x14ac:dyDescent="0.3"/>
    <row r="599" ht="14.15" customHeight="1" x14ac:dyDescent="0.3"/>
    <row r="600" ht="14.15" customHeight="1" x14ac:dyDescent="0.3"/>
    <row r="601" ht="14.15" customHeight="1" x14ac:dyDescent="0.3"/>
    <row r="602" ht="14.15" customHeight="1" x14ac:dyDescent="0.3"/>
    <row r="603" ht="14.15" customHeight="1" x14ac:dyDescent="0.3"/>
    <row r="604" ht="14.15" customHeight="1" x14ac:dyDescent="0.3"/>
    <row r="605" ht="14.15" customHeight="1" x14ac:dyDescent="0.3"/>
    <row r="606" ht="14.15" customHeight="1" x14ac:dyDescent="0.3"/>
    <row r="607" ht="14.15" customHeight="1" x14ac:dyDescent="0.3"/>
    <row r="608" ht="14.15" customHeight="1" x14ac:dyDescent="0.3"/>
    <row r="609" ht="14.15" customHeight="1" x14ac:dyDescent="0.3"/>
    <row r="610" ht="14.15" customHeight="1" x14ac:dyDescent="0.3"/>
    <row r="611" ht="14.15" customHeight="1" x14ac:dyDescent="0.3"/>
    <row r="612" ht="14.15" customHeight="1" x14ac:dyDescent="0.3"/>
    <row r="613" ht="14.15" customHeight="1" x14ac:dyDescent="0.3"/>
    <row r="614" ht="14.15" customHeight="1" x14ac:dyDescent="0.3"/>
    <row r="615" ht="14.15" customHeight="1" x14ac:dyDescent="0.3"/>
    <row r="616" ht="14.15" customHeight="1" x14ac:dyDescent="0.3"/>
    <row r="617" ht="14.15" customHeight="1" x14ac:dyDescent="0.3"/>
    <row r="618" ht="14.15" customHeight="1" x14ac:dyDescent="0.3"/>
    <row r="619" ht="14.15" customHeight="1" x14ac:dyDescent="0.3"/>
    <row r="620" ht="14.15" customHeight="1" x14ac:dyDescent="0.3"/>
    <row r="621" ht="14.15" customHeight="1" x14ac:dyDescent="0.3"/>
    <row r="622" ht="14.15" customHeight="1" x14ac:dyDescent="0.3"/>
    <row r="623" ht="14.15" customHeight="1" x14ac:dyDescent="0.3"/>
    <row r="624" ht="14.15" customHeight="1" x14ac:dyDescent="0.3"/>
    <row r="625" ht="14.15" customHeight="1" x14ac:dyDescent="0.3"/>
    <row r="626" ht="14.15" customHeight="1" x14ac:dyDescent="0.3"/>
    <row r="627" ht="14.15" customHeight="1" x14ac:dyDescent="0.3"/>
    <row r="628" ht="14.15" customHeight="1" x14ac:dyDescent="0.3"/>
    <row r="629" ht="14.15" customHeight="1" x14ac:dyDescent="0.3"/>
    <row r="630" ht="14.15" customHeight="1" x14ac:dyDescent="0.3"/>
    <row r="631" ht="14.15" customHeight="1" x14ac:dyDescent="0.3"/>
    <row r="632" ht="14.15" customHeight="1" x14ac:dyDescent="0.3"/>
    <row r="633" ht="14.15" customHeight="1" x14ac:dyDescent="0.3"/>
    <row r="634" ht="14.15" customHeight="1" x14ac:dyDescent="0.3"/>
    <row r="635" ht="14.15" customHeight="1" x14ac:dyDescent="0.3"/>
    <row r="636" ht="14.15" customHeight="1" x14ac:dyDescent="0.3"/>
    <row r="637" ht="14.15" customHeight="1" x14ac:dyDescent="0.3"/>
    <row r="638" ht="14.15" customHeight="1" x14ac:dyDescent="0.3"/>
    <row r="639" ht="14.15" customHeight="1" x14ac:dyDescent="0.3"/>
    <row r="640" ht="14.15" customHeight="1" x14ac:dyDescent="0.3"/>
    <row r="641" ht="14.15" customHeight="1" x14ac:dyDescent="0.3"/>
    <row r="642" ht="14.15" customHeight="1" x14ac:dyDescent="0.3"/>
    <row r="643" ht="14.15" customHeight="1" x14ac:dyDescent="0.3"/>
    <row r="644" ht="14.15" customHeight="1" x14ac:dyDescent="0.3"/>
    <row r="645" ht="14.15" customHeight="1" x14ac:dyDescent="0.3"/>
    <row r="646" ht="14.15" customHeight="1" x14ac:dyDescent="0.3"/>
    <row r="647" ht="14.15" customHeight="1" x14ac:dyDescent="0.3"/>
    <row r="648" ht="14.15" customHeight="1" x14ac:dyDescent="0.3"/>
    <row r="649" ht="14.15" customHeight="1" x14ac:dyDescent="0.3"/>
    <row r="650" ht="14.15" customHeight="1" x14ac:dyDescent="0.3"/>
    <row r="651" ht="14.15" customHeight="1" x14ac:dyDescent="0.3"/>
    <row r="652" ht="14.15" customHeight="1" x14ac:dyDescent="0.3"/>
    <row r="653" ht="14.15" customHeight="1" x14ac:dyDescent="0.3"/>
    <row r="654" ht="14.15" customHeight="1" x14ac:dyDescent="0.3"/>
    <row r="655" ht="14.15" customHeight="1" x14ac:dyDescent="0.3"/>
    <row r="656" ht="14.15" customHeight="1" x14ac:dyDescent="0.3"/>
    <row r="657" ht="14.15" customHeight="1" x14ac:dyDescent="0.3"/>
    <row r="658" ht="14.15" customHeight="1" x14ac:dyDescent="0.3"/>
    <row r="659" ht="14.15" customHeight="1" x14ac:dyDescent="0.3"/>
    <row r="660" ht="14.15" customHeight="1" x14ac:dyDescent="0.3"/>
    <row r="661" ht="14.15" customHeight="1" x14ac:dyDescent="0.3"/>
    <row r="662" ht="14.15" customHeight="1" x14ac:dyDescent="0.3"/>
    <row r="663" ht="14.15" customHeight="1" x14ac:dyDescent="0.3"/>
    <row r="664" ht="14.15" customHeight="1" x14ac:dyDescent="0.3"/>
    <row r="665" ht="14.15" customHeight="1" x14ac:dyDescent="0.3"/>
    <row r="666" ht="14.15" customHeight="1" x14ac:dyDescent="0.3"/>
    <row r="667" ht="14.15" customHeight="1" x14ac:dyDescent="0.3"/>
    <row r="668" ht="14.15" customHeight="1" x14ac:dyDescent="0.3"/>
    <row r="669" ht="14.15" customHeight="1" x14ac:dyDescent="0.3"/>
    <row r="670" ht="14.15" customHeight="1" x14ac:dyDescent="0.3"/>
    <row r="671" ht="14.15" customHeight="1" x14ac:dyDescent="0.3"/>
    <row r="672" ht="14.15" customHeight="1" x14ac:dyDescent="0.3"/>
    <row r="673" ht="14.15" customHeight="1" x14ac:dyDescent="0.3"/>
    <row r="674" ht="14.15" customHeight="1" x14ac:dyDescent="0.3"/>
    <row r="675" ht="14.15" customHeight="1" x14ac:dyDescent="0.3"/>
    <row r="676" ht="14.15" customHeight="1" x14ac:dyDescent="0.3"/>
    <row r="677" ht="14.15" customHeight="1" x14ac:dyDescent="0.3"/>
    <row r="678" ht="14.15" customHeight="1" x14ac:dyDescent="0.3"/>
    <row r="679" ht="14.15" customHeight="1" x14ac:dyDescent="0.3"/>
    <row r="680" ht="14.15" customHeight="1" x14ac:dyDescent="0.3"/>
    <row r="681" ht="14.15" customHeight="1" x14ac:dyDescent="0.3"/>
    <row r="682" ht="14.15" customHeight="1" x14ac:dyDescent="0.3"/>
    <row r="683" ht="14.15" customHeight="1" x14ac:dyDescent="0.3"/>
    <row r="684" ht="14.15" customHeight="1" x14ac:dyDescent="0.3"/>
    <row r="685" ht="14.15" customHeight="1" x14ac:dyDescent="0.3"/>
    <row r="686" ht="14.15" customHeight="1" x14ac:dyDescent="0.3"/>
    <row r="687" ht="14.15" customHeight="1" x14ac:dyDescent="0.3"/>
    <row r="688" ht="14.15" customHeight="1" x14ac:dyDescent="0.3"/>
    <row r="689" ht="14.15" customHeight="1" x14ac:dyDescent="0.3"/>
    <row r="690" ht="14.15" customHeight="1" x14ac:dyDescent="0.3"/>
    <row r="691" ht="14.15" customHeight="1" x14ac:dyDescent="0.3"/>
    <row r="692" ht="14.15" customHeight="1" x14ac:dyDescent="0.3"/>
    <row r="693" ht="14.15" customHeight="1" x14ac:dyDescent="0.3"/>
    <row r="694" ht="14.15" customHeight="1" x14ac:dyDescent="0.3"/>
    <row r="695" ht="14.15" customHeight="1" x14ac:dyDescent="0.3"/>
    <row r="696" ht="14.15" customHeight="1" x14ac:dyDescent="0.3"/>
    <row r="697" ht="14.15" customHeight="1" x14ac:dyDescent="0.3"/>
    <row r="698" ht="14.15" customHeight="1" x14ac:dyDescent="0.3"/>
    <row r="699" ht="14.15" customHeight="1" x14ac:dyDescent="0.3"/>
    <row r="700" ht="14.15" customHeight="1" x14ac:dyDescent="0.3"/>
    <row r="701" ht="14.15" customHeight="1" x14ac:dyDescent="0.3"/>
    <row r="702" ht="14.15" customHeight="1" x14ac:dyDescent="0.3"/>
    <row r="703" ht="14.15" customHeight="1" x14ac:dyDescent="0.3"/>
    <row r="704" ht="14.15" customHeight="1" x14ac:dyDescent="0.3"/>
    <row r="705" ht="14.15" customHeight="1" x14ac:dyDescent="0.3"/>
    <row r="706" ht="14.15" customHeight="1" x14ac:dyDescent="0.3"/>
    <row r="707" ht="14.15" customHeight="1" x14ac:dyDescent="0.3"/>
    <row r="708" ht="14.15" customHeight="1" x14ac:dyDescent="0.3"/>
    <row r="709" ht="14.15" customHeight="1" x14ac:dyDescent="0.3"/>
    <row r="710" ht="14.15" customHeight="1" x14ac:dyDescent="0.3"/>
    <row r="711" ht="14.15" customHeight="1" x14ac:dyDescent="0.3"/>
    <row r="712" ht="14.15" customHeight="1" x14ac:dyDescent="0.3"/>
    <row r="713" ht="14.15" customHeight="1" x14ac:dyDescent="0.3"/>
    <row r="714" ht="14.15" customHeight="1" x14ac:dyDescent="0.3"/>
    <row r="715" ht="14.15" customHeight="1" x14ac:dyDescent="0.3"/>
    <row r="716" ht="14.15" customHeight="1" x14ac:dyDescent="0.3"/>
    <row r="717" ht="14.15" customHeight="1" x14ac:dyDescent="0.3"/>
    <row r="718" ht="14.15" customHeight="1" x14ac:dyDescent="0.3"/>
    <row r="719" ht="14.15" customHeight="1" x14ac:dyDescent="0.3"/>
    <row r="720" ht="14.15" customHeight="1" x14ac:dyDescent="0.3"/>
    <row r="721" ht="14.15" customHeight="1" x14ac:dyDescent="0.3"/>
    <row r="722" ht="14.15" customHeight="1" x14ac:dyDescent="0.3"/>
    <row r="723" ht="14.15" customHeight="1" x14ac:dyDescent="0.3"/>
    <row r="724" ht="14.15" customHeight="1" x14ac:dyDescent="0.3"/>
    <row r="725" ht="14.15" customHeight="1" x14ac:dyDescent="0.3"/>
    <row r="726" ht="14.15" customHeight="1" x14ac:dyDescent="0.3"/>
    <row r="727" ht="14.15" customHeight="1" x14ac:dyDescent="0.3"/>
    <row r="728" ht="14.15" customHeight="1" x14ac:dyDescent="0.3"/>
    <row r="729" ht="14.15" customHeight="1" x14ac:dyDescent="0.3"/>
    <row r="730" ht="14.15" customHeight="1" x14ac:dyDescent="0.3"/>
    <row r="731" ht="14.15" customHeight="1" x14ac:dyDescent="0.3"/>
    <row r="732" ht="14.15" customHeight="1" x14ac:dyDescent="0.3"/>
    <row r="733" ht="14.15" customHeight="1" x14ac:dyDescent="0.3"/>
    <row r="734" ht="14.15" customHeight="1" x14ac:dyDescent="0.3"/>
    <row r="735" ht="14.15" customHeight="1" x14ac:dyDescent="0.3"/>
    <row r="736" ht="14.15" customHeight="1" x14ac:dyDescent="0.3"/>
    <row r="737" ht="14.15" customHeight="1" x14ac:dyDescent="0.3"/>
    <row r="738" ht="14.15" customHeight="1" x14ac:dyDescent="0.3"/>
    <row r="739" ht="14.15" customHeight="1" x14ac:dyDescent="0.3"/>
    <row r="740" ht="14.15" customHeight="1" x14ac:dyDescent="0.3"/>
    <row r="741" ht="14.15" customHeight="1" x14ac:dyDescent="0.3"/>
    <row r="742" ht="14.15" customHeight="1" x14ac:dyDescent="0.3"/>
    <row r="743" ht="14.15" customHeight="1" x14ac:dyDescent="0.3"/>
    <row r="744" ht="14.15" customHeight="1" x14ac:dyDescent="0.3"/>
    <row r="745" ht="14.15" customHeight="1" x14ac:dyDescent="0.3"/>
    <row r="746" ht="14.15" customHeight="1" x14ac:dyDescent="0.3"/>
    <row r="747" ht="14.15" customHeight="1" x14ac:dyDescent="0.3"/>
    <row r="748" ht="14.15" customHeight="1" x14ac:dyDescent="0.3"/>
    <row r="749" ht="14.15" customHeight="1" x14ac:dyDescent="0.3"/>
    <row r="750" ht="14.15" customHeight="1" x14ac:dyDescent="0.3"/>
    <row r="751" ht="14.15" customHeight="1" x14ac:dyDescent="0.3"/>
    <row r="752" ht="14.15" customHeight="1" x14ac:dyDescent="0.3"/>
    <row r="753" ht="14.15" customHeight="1" x14ac:dyDescent="0.3"/>
    <row r="754" ht="14.15" customHeight="1" x14ac:dyDescent="0.3"/>
    <row r="755" ht="14.15" customHeight="1" x14ac:dyDescent="0.3"/>
    <row r="756" ht="14.15" customHeight="1" x14ac:dyDescent="0.3"/>
    <row r="757" ht="14.15" customHeight="1" x14ac:dyDescent="0.3"/>
    <row r="758" ht="14.15" customHeight="1" x14ac:dyDescent="0.3"/>
    <row r="759" ht="14.15" customHeight="1" x14ac:dyDescent="0.3"/>
    <row r="760" ht="14.15" customHeight="1" x14ac:dyDescent="0.3"/>
    <row r="761" ht="14.15" customHeight="1" x14ac:dyDescent="0.3"/>
    <row r="762" ht="14.15" customHeight="1" x14ac:dyDescent="0.3"/>
    <row r="763" ht="14.15" customHeight="1" x14ac:dyDescent="0.3"/>
    <row r="764" ht="14.15" customHeight="1" x14ac:dyDescent="0.3"/>
    <row r="765" ht="14.15" customHeight="1" x14ac:dyDescent="0.3"/>
    <row r="766" ht="14.15" customHeight="1" x14ac:dyDescent="0.3"/>
    <row r="767" ht="14.15" customHeight="1" x14ac:dyDescent="0.3"/>
    <row r="768" ht="14.15" customHeight="1" x14ac:dyDescent="0.3"/>
    <row r="769" ht="14.15" customHeight="1" x14ac:dyDescent="0.3"/>
    <row r="770" ht="14.15" customHeight="1" x14ac:dyDescent="0.3"/>
    <row r="771" ht="14.15" customHeight="1" x14ac:dyDescent="0.3"/>
    <row r="772" ht="14.15" customHeight="1" x14ac:dyDescent="0.3"/>
    <row r="773" ht="14.15" customHeight="1" x14ac:dyDescent="0.3"/>
    <row r="774" ht="14.15" customHeight="1" x14ac:dyDescent="0.3"/>
    <row r="775" ht="14.15" customHeight="1" x14ac:dyDescent="0.3"/>
    <row r="776" ht="14.15" customHeight="1" x14ac:dyDescent="0.3"/>
    <row r="777" ht="14.15" customHeight="1" x14ac:dyDescent="0.3"/>
    <row r="778" ht="14.15" customHeight="1" x14ac:dyDescent="0.3"/>
    <row r="779" ht="14.15" customHeight="1" x14ac:dyDescent="0.3"/>
    <row r="780" ht="14.15" customHeight="1" x14ac:dyDescent="0.3"/>
    <row r="781" ht="14.15" customHeight="1" x14ac:dyDescent="0.3"/>
    <row r="782" ht="14.15" customHeight="1" x14ac:dyDescent="0.3"/>
    <row r="783" ht="14.15" customHeight="1" x14ac:dyDescent="0.3"/>
    <row r="784" ht="14.15" customHeight="1" x14ac:dyDescent="0.3"/>
    <row r="785" ht="14.15" customHeight="1" x14ac:dyDescent="0.3"/>
    <row r="786" ht="14.15" customHeight="1" x14ac:dyDescent="0.3"/>
    <row r="787" ht="14.15" customHeight="1" x14ac:dyDescent="0.3"/>
    <row r="788" ht="14.15" customHeight="1" x14ac:dyDescent="0.3"/>
    <row r="789" ht="14.15" customHeight="1" x14ac:dyDescent="0.3"/>
    <row r="790" ht="14.15" customHeight="1" x14ac:dyDescent="0.3"/>
    <row r="791" ht="14.15" customHeight="1" x14ac:dyDescent="0.3"/>
    <row r="792" ht="14.15" customHeight="1" x14ac:dyDescent="0.3"/>
    <row r="793" ht="14.15" customHeight="1" x14ac:dyDescent="0.3"/>
    <row r="794" ht="14.15" customHeight="1" x14ac:dyDescent="0.3"/>
    <row r="795" ht="14.15" customHeight="1" x14ac:dyDescent="0.3"/>
    <row r="796" ht="14.15" customHeight="1" x14ac:dyDescent="0.3"/>
    <row r="797" ht="14.15" customHeight="1" x14ac:dyDescent="0.3"/>
    <row r="798" ht="14.15" customHeight="1" x14ac:dyDescent="0.3"/>
    <row r="799" ht="14.15" customHeight="1" x14ac:dyDescent="0.3"/>
    <row r="800" ht="14.15" customHeight="1" x14ac:dyDescent="0.3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55" zoomScaleNormal="55" workbookViewId="0">
      <pane ySplit="7" topLeftCell="A31" activePane="bottomLeft" state="frozen"/>
      <selection pane="bottomLeft" activeCell="K16" sqref="K16"/>
    </sheetView>
  </sheetViews>
  <sheetFormatPr defaultColWidth="0" defaultRowHeight="14.5" zeroHeight="1" x14ac:dyDescent="0.2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09375" style="110" customWidth="1"/>
    <col min="14" max="14" width="3.109375" style="103" customWidth="1"/>
    <col min="15" max="15" width="13.109375" style="110" customWidth="1"/>
    <col min="16" max="16" width="3.6640625" style="103" customWidth="1"/>
    <col min="17" max="16384" width="11.44140625" style="103" hidden="1"/>
  </cols>
  <sheetData>
    <row r="1" spans="1:15" s="97" customFormat="1" ht="14.25" customHeight="1" x14ac:dyDescent="0.35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01"/>
      <c r="M3" s="102"/>
      <c r="N3" s="101"/>
      <c r="O3" s="102"/>
    </row>
    <row r="4" spans="1:15" ht="27" customHeight="1" x14ac:dyDescent="0.2">
      <c r="B4" s="357" t="s">
        <v>616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59" t="s">
        <v>503</v>
      </c>
      <c r="C6" s="361" t="s">
        <v>504</v>
      </c>
      <c r="D6" s="361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3" t="s">
        <v>530</v>
      </c>
      <c r="N6" s="285"/>
      <c r="O6" s="363" t="s">
        <v>623</v>
      </c>
    </row>
    <row r="7" spans="1:15" ht="27" customHeight="1" thickBot="1" x14ac:dyDescent="0.25">
      <c r="A7" s="105"/>
      <c r="B7" s="360"/>
      <c r="C7" s="362"/>
      <c r="D7" s="362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4"/>
      <c r="N7" s="285"/>
      <c r="O7" s="364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v>117.8129056186979</v>
      </c>
      <c r="F10" s="295">
        <v>696.48880204736474</v>
      </c>
      <c r="G10" s="295">
        <v>756.16453525431109</v>
      </c>
      <c r="H10" s="295">
        <v>47.621406660667773</v>
      </c>
      <c r="I10" s="295">
        <v>0</v>
      </c>
      <c r="J10" s="295">
        <v>0</v>
      </c>
      <c r="K10" s="296">
        <f>IFERROR(SUM(E10:J10),0)</f>
        <v>1618.0876495810414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v>112.56639241437884</v>
      </c>
      <c r="F11" s="303">
        <v>665.47235544151908</v>
      </c>
      <c r="G11" s="303">
        <v>722.49057400180232</v>
      </c>
      <c r="H11" s="303">
        <v>45.500702332552244</v>
      </c>
      <c r="I11" s="303">
        <v>0</v>
      </c>
      <c r="J11" s="303">
        <v>0</v>
      </c>
      <c r="K11" s="304">
        <f>IFERROR(SUM(E11:J11),0)</f>
        <v>1546.0300241902526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v>26.837047534228091</v>
      </c>
      <c r="F12" s="303">
        <v>502.44223203618748</v>
      </c>
      <c r="G12" s="303">
        <v>545.62013638803683</v>
      </c>
      <c r="H12" s="303">
        <v>45.6091639940039</v>
      </c>
      <c r="I12" s="303">
        <v>0</v>
      </c>
      <c r="J12" s="303">
        <v>0</v>
      </c>
      <c r="K12" s="304">
        <f>IFERROR(SUM(E12:J12),0)</f>
        <v>1120.5085799524563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257.21634556730481</v>
      </c>
      <c r="F13" s="308">
        <f t="shared" si="0"/>
        <v>1864.4033895250714</v>
      </c>
      <c r="G13" s="308">
        <f t="shared" si="0"/>
        <v>2024.2752456441503</v>
      </c>
      <c r="H13" s="308">
        <f t="shared" si="0"/>
        <v>138.73127298722392</v>
      </c>
      <c r="I13" s="308">
        <f t="shared" si="0"/>
        <v>0</v>
      </c>
      <c r="J13" s="308">
        <f t="shared" si="0"/>
        <v>0</v>
      </c>
      <c r="K13" s="309">
        <f>IFERROR(SUM(E13:J13),0)</f>
        <v>4284.6262537237499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1.577955589100009</v>
      </c>
      <c r="G16" s="295">
        <v>-0.51527422509520293</v>
      </c>
      <c r="H16" s="316">
        <v>0</v>
      </c>
      <c r="I16" s="295">
        <v>0</v>
      </c>
      <c r="J16" s="295">
        <v>0</v>
      </c>
      <c r="K16" s="296">
        <f t="shared" ref="K16:K21" si="1">IFERROR(SUM(E16:J16),0)</f>
        <v>1.0626813640048061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1.2361630261685035</v>
      </c>
      <c r="G17" s="303">
        <v>0.23726766248150422</v>
      </c>
      <c r="H17" s="320">
        <v>0</v>
      </c>
      <c r="I17" s="303">
        <v>0</v>
      </c>
      <c r="J17" s="303">
        <v>0</v>
      </c>
      <c r="K17" s="304">
        <f t="shared" si="1"/>
        <v>1.4734306886500077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-8.0301465226175817E-2</v>
      </c>
      <c r="G18" s="303">
        <v>0</v>
      </c>
      <c r="H18" s="320">
        <v>0</v>
      </c>
      <c r="I18" s="303">
        <v>0</v>
      </c>
      <c r="J18" s="303">
        <v>0</v>
      </c>
      <c r="K18" s="304">
        <f t="shared" si="1"/>
        <v>-8.0301465226175817E-2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v>0.25839839301926726</v>
      </c>
      <c r="F19" s="303">
        <v>1.4663377158977831</v>
      </c>
      <c r="G19" s="303">
        <v>1.5573387717622411</v>
      </c>
      <c r="H19" s="303">
        <v>0.11586146510819617</v>
      </c>
      <c r="I19" s="303">
        <v>0</v>
      </c>
      <c r="J19" s="303">
        <v>0</v>
      </c>
      <c r="K19" s="304">
        <f t="shared" si="1"/>
        <v>3.3979363457874876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v>0</v>
      </c>
      <c r="F20" s="303">
        <v>0</v>
      </c>
      <c r="G20" s="303">
        <v>0</v>
      </c>
      <c r="H20" s="320">
        <v>0</v>
      </c>
      <c r="I20" s="303">
        <v>0</v>
      </c>
      <c r="J20" s="303">
        <v>0</v>
      </c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v>0</v>
      </c>
      <c r="F21" s="323">
        <v>0</v>
      </c>
      <c r="G21" s="323">
        <v>0</v>
      </c>
      <c r="H21" s="323">
        <v>0</v>
      </c>
      <c r="I21" s="323">
        <v>0</v>
      </c>
      <c r="J21" s="323">
        <v>0</v>
      </c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03">
        <v>2.3952407897873353</v>
      </c>
      <c r="F26" s="303">
        <v>39.935905636184067</v>
      </c>
      <c r="G26" s="303">
        <v>2.7903725732994751</v>
      </c>
      <c r="H26" s="303">
        <v>-3.1200009964379194</v>
      </c>
      <c r="I26" s="303">
        <v>0</v>
      </c>
      <c r="J26" s="303">
        <v>0</v>
      </c>
      <c r="K26" s="304">
        <f t="shared" si="2"/>
        <v>42.00151800283296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03">
        <v>-0.64263248769074699</v>
      </c>
      <c r="F27" s="303">
        <v>-3.6865957284182702</v>
      </c>
      <c r="G27" s="303">
        <v>-9.5634099214627274E-3</v>
      </c>
      <c r="H27" s="320">
        <v>0</v>
      </c>
      <c r="I27" s="303">
        <v>0</v>
      </c>
      <c r="J27" s="303">
        <v>0</v>
      </c>
      <c r="K27" s="304">
        <f t="shared" si="2"/>
        <v>-4.3387916260304804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03">
        <v>4.2387992235092469</v>
      </c>
      <c r="F28" s="303">
        <v>24.953434405590315</v>
      </c>
      <c r="G28" s="303">
        <v>27.068182198384079</v>
      </c>
      <c r="H28" s="303">
        <v>1.7365517461437889</v>
      </c>
      <c r="I28" s="303">
        <v>0</v>
      </c>
      <c r="J28" s="303">
        <v>0</v>
      </c>
      <c r="K28" s="304">
        <f t="shared" si="2"/>
        <v>57.99696757362743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03">
        <v>0</v>
      </c>
      <c r="F29" s="303">
        <v>0</v>
      </c>
      <c r="G29" s="320">
        <v>0</v>
      </c>
      <c r="H29" s="320">
        <v>0</v>
      </c>
      <c r="I29" s="320">
        <v>0</v>
      </c>
      <c r="J29" s="320">
        <v>0</v>
      </c>
      <c r="K29" s="304">
        <f t="shared" si="2"/>
        <v>0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>
        <v>0</v>
      </c>
      <c r="F30" s="303">
        <v>0</v>
      </c>
      <c r="G30" s="303">
        <v>0</v>
      </c>
      <c r="H30" s="303">
        <v>0</v>
      </c>
      <c r="I30" s="320">
        <v>0</v>
      </c>
      <c r="J30" s="320">
        <v>0</v>
      </c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>
        <v>0</v>
      </c>
      <c r="F31" s="320">
        <v>0</v>
      </c>
      <c r="G31" s="320">
        <v>0</v>
      </c>
      <c r="H31" s="320">
        <v>0</v>
      </c>
      <c r="I31" s="303">
        <v>0</v>
      </c>
      <c r="J31" s="303">
        <v>0</v>
      </c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>
        <v>0</v>
      </c>
      <c r="H32" s="323">
        <v>0</v>
      </c>
      <c r="I32" s="323">
        <v>0</v>
      </c>
      <c r="J32" s="323">
        <v>0</v>
      </c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2">
      <c r="B35" s="331" t="s">
        <v>662</v>
      </c>
      <c r="C35" s="294" t="s">
        <v>153</v>
      </c>
      <c r="D35" s="294">
        <v>3</v>
      </c>
      <c r="E35" s="300">
        <v>4.4044158482898749E-2</v>
      </c>
      <c r="F35" s="300">
        <v>8.80883169657975</v>
      </c>
      <c r="G35" s="300">
        <v>54.015463171761887</v>
      </c>
      <c r="H35" s="300">
        <v>0</v>
      </c>
      <c r="I35" s="300">
        <v>0</v>
      </c>
      <c r="J35" s="300">
        <v>0</v>
      </c>
      <c r="K35" s="296">
        <f>IFERROR(SUM(E35:J35),0)</f>
        <v>62.868339026824536</v>
      </c>
      <c r="L35" s="328"/>
      <c r="M35" s="298" t="s">
        <v>663</v>
      </c>
      <c r="N35" s="299"/>
      <c r="O35" s="298"/>
    </row>
    <row r="36" spans="2:15" ht="60" customHeight="1" thickBot="1" x14ac:dyDescent="0.25">
      <c r="B36" s="332" t="s">
        <v>664</v>
      </c>
      <c r="C36" s="322" t="s">
        <v>153</v>
      </c>
      <c r="D36" s="322">
        <v>3</v>
      </c>
      <c r="E36" s="333">
        <v>12.649990518117171</v>
      </c>
      <c r="F36" s="333">
        <v>8.2828428039282116</v>
      </c>
      <c r="G36" s="333">
        <v>1.5669556383338976</v>
      </c>
      <c r="H36" s="333">
        <v>0</v>
      </c>
      <c r="I36" s="323">
        <v>0</v>
      </c>
      <c r="J36" s="323">
        <v>0</v>
      </c>
      <c r="K36" s="309">
        <f>IFERROR(SUM(E36:J36),0)</f>
        <v>22.499788960379281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276.16018616253007</v>
      </c>
      <c r="F39" s="334">
        <f t="shared" ref="F39:H39" si="3">IFERROR(SUM(F13,F16:F21,F24:F32, F35:F36), 0)</f>
        <v>1946.8979632048752</v>
      </c>
      <c r="G39" s="334">
        <f t="shared" si="3"/>
        <v>2110.985988025157</v>
      </c>
      <c r="H39" s="334">
        <f t="shared" si="3"/>
        <v>137.46368520203799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4471.5078225945999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v>278.50090099806727</v>
      </c>
      <c r="F40" s="333">
        <v>1963.3997370813918</v>
      </c>
      <c r="G40" s="333">
        <v>2128.8785607686937</v>
      </c>
      <c r="H40" s="333">
        <v>138.62881798881364</v>
      </c>
      <c r="I40" s="323">
        <v>0</v>
      </c>
      <c r="J40" s="323">
        <v>0</v>
      </c>
      <c r="K40" s="309">
        <f>IFERROR(SUM(E40:J40),0)</f>
        <v>4509.4080168369665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v>326.04391081798775</v>
      </c>
      <c r="F43" s="295">
        <v>2298.5725593091302</v>
      </c>
      <c r="G43" s="295">
        <v>2492.300344889768</v>
      </c>
      <c r="H43" s="295">
        <v>162.2942037428507</v>
      </c>
      <c r="I43" s="295">
        <v>0</v>
      </c>
      <c r="J43" s="295">
        <v>0</v>
      </c>
      <c r="K43" s="296">
        <f>IFERROR(SUM(E43:J43),0)</f>
        <v>5279.2110187597373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v>336.00298997673565</v>
      </c>
      <c r="F44" s="333">
        <v>2368.7829368403472</v>
      </c>
      <c r="G44" s="333">
        <v>2568.4281779778335</v>
      </c>
      <c r="H44" s="333">
        <v>167.25151399601873</v>
      </c>
      <c r="I44" s="323">
        <v>0</v>
      </c>
      <c r="J44" s="323">
        <v>0</v>
      </c>
      <c r="K44" s="309">
        <f>IFERROR(SUM(E44:J44),0)</f>
        <v>5440.465618790935</v>
      </c>
      <c r="L44" s="328"/>
      <c r="M44" s="324" t="s">
        <v>480</v>
      </c>
      <c r="N44" s="318"/>
      <c r="O44" s="324"/>
    </row>
    <row r="45" spans="2:15" ht="14.5" customHeight="1" thickTop="1" x14ac:dyDescent="0.2"/>
    <row r="46" spans="2:15" ht="14.15" customHeight="1" x14ac:dyDescent="0.2"/>
    <row r="47" spans="2:15" ht="14.15" customHeight="1" x14ac:dyDescent="0.2">
      <c r="E47" s="165"/>
      <c r="F47" s="165"/>
      <c r="G47" s="165"/>
      <c r="H47" s="165"/>
      <c r="I47" s="165"/>
      <c r="J47" s="165"/>
    </row>
    <row r="48" spans="2:15" ht="14.15" customHeight="1" x14ac:dyDescent="0.2"/>
    <row r="49" spans="5:10" ht="14.15" customHeight="1" x14ac:dyDescent="0.2">
      <c r="E49" s="165"/>
      <c r="F49" s="165"/>
      <c r="G49" s="165"/>
      <c r="H49" s="165"/>
      <c r="I49" s="165"/>
      <c r="J49" s="165"/>
    </row>
    <row r="50" spans="5:10" ht="14.15" customHeight="1" x14ac:dyDescent="0.2"/>
    <row r="51" spans="5:10" ht="14.15" customHeight="1" x14ac:dyDescent="0.2"/>
    <row r="52" spans="5:10" ht="14.15" customHeight="1" x14ac:dyDescent="0.2"/>
    <row r="53" spans="5:10" ht="14.15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97b49-e65c-4f48-bb06-5837f8a44081">
      <Terms xmlns="http://schemas.microsoft.com/office/infopath/2007/PartnerControls"/>
    </lcf76f155ced4ddcb4097134ff3c332f>
    <TaxCatchAll xmlns="1cd42318-77a4-4205-8fcf-c5408423388f" xsi:nil="true"/>
    <Documentpurpose xmlns="d0997b49-e65c-4f48-bb06-5837f8a44081" xsi:nil="true"/>
  </documentManagement>
</p:properties>
</file>

<file path=customXml/item2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8EAB2-B842-4924-8404-1084E3AE31E7}">
  <ds:schemaRefs>
    <ds:schemaRef ds:uri="http://schemas.microsoft.com/office/infopath/2007/PartnerControls"/>
    <ds:schemaRef ds:uri="http://www.w3.org/XML/1998/namespace"/>
    <ds:schemaRef ds:uri="http://purl.org/dc/dcmitype/"/>
    <ds:schemaRef ds:uri="d0997b49-e65c-4f48-bb06-5837f8a44081"/>
    <ds:schemaRef ds:uri="1cd42318-77a4-4205-8fcf-c5408423388f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6ACB8E-940D-4491-847B-3A7777891D6D}">
  <ds:schemaRefs/>
</ds:datastoreItem>
</file>

<file path=customXml/itemProps3.xml><?xml version="1.0" encoding="utf-8"?>
<ds:datastoreItem xmlns:ds="http://schemas.openxmlformats.org/officeDocument/2006/customXml" ds:itemID="{978452DC-37D2-4CA4-B028-20B59BD6A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97b49-e65c-4f48-bb06-5837f8a44081"/>
    <ds:schemaRef ds:uri="1cd42318-77a4-4205-8fcf-c54084233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2023-09-22T08:51:40Z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0x010100214C990C65E1A54A82B8A553E5BD86A4</vt:lpwstr>
  </property>
</Properties>
</file>