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npmfap01\charm\Episerver OneDrive\APR\APR 2024\"/>
    </mc:Choice>
  </mc:AlternateContent>
  <xr:revisionPtr revIDLastSave="0" documentId="8_{65EF76EF-5B5C-4048-A5DC-AF0CA38295E7}" xr6:coauthVersionLast="47" xr6:coauthVersionMax="47" xr10:uidLastSave="{00000000-0000-0000-0000-000000000000}"/>
  <bookViews>
    <workbookView xWindow="-120" yWindow="-120" windowWidth="29040" windowHeight="15840"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N12" i="3" l="1"/>
  <c r="DO12" i="3" s="1"/>
  <c r="DP12" i="3" s="1"/>
  <c r="DQ12" i="3" s="1"/>
  <c r="DR12" i="3" s="1"/>
  <c r="DS12" i="3" s="1"/>
  <c r="DT12" i="3" s="1"/>
  <c r="DU12" i="3" s="1"/>
  <c r="DN13" i="3"/>
  <c r="DO13" i="3"/>
  <c r="DP13" i="3" s="1"/>
  <c r="DQ13" i="3" s="1"/>
  <c r="DR13" i="3" s="1"/>
  <c r="DS13" i="3" s="1"/>
  <c r="DT13" i="3" s="1"/>
  <c r="DU13" i="3" s="1"/>
  <c r="DN14" i="3"/>
  <c r="DO14" i="3" s="1"/>
  <c r="DP14" i="3" s="1"/>
  <c r="DQ14" i="3" s="1"/>
  <c r="DR14" i="3" s="1"/>
  <c r="DS14" i="3" s="1"/>
  <c r="DT14" i="3" s="1"/>
  <c r="DU14" i="3" s="1"/>
  <c r="DN15" i="3"/>
  <c r="DO15" i="3" s="1"/>
  <c r="DP15" i="3" s="1"/>
  <c r="DQ15" i="3" s="1"/>
  <c r="DR15" i="3" s="1"/>
  <c r="DS15" i="3" s="1"/>
  <c r="DT15" i="3" s="1"/>
  <c r="DU15" i="3" s="1"/>
  <c r="DN16" i="3"/>
  <c r="DO16" i="3"/>
  <c r="DP16" i="3" s="1"/>
  <c r="DQ16" i="3" s="1"/>
  <c r="DR16" i="3" s="1"/>
  <c r="DS16" i="3" s="1"/>
  <c r="DT16" i="3" s="1"/>
  <c r="DU16" i="3" s="1"/>
  <c r="DN17" i="3"/>
  <c r="DO17" i="3" s="1"/>
  <c r="DP17" i="3" s="1"/>
  <c r="DQ17" i="3" s="1"/>
  <c r="DR17" i="3" s="1"/>
  <c r="DS17" i="3" s="1"/>
  <c r="DT17" i="3" s="1"/>
  <c r="DU17" i="3" s="1"/>
  <c r="DN18" i="3"/>
  <c r="DO18" i="3" s="1"/>
  <c r="DP18" i="3" s="1"/>
  <c r="DQ18" i="3" s="1"/>
  <c r="DR18" i="3" s="1"/>
  <c r="DS18" i="3" s="1"/>
  <c r="DT18" i="3" s="1"/>
  <c r="DU18" i="3" s="1"/>
  <c r="DN19" i="3"/>
  <c r="DO19" i="3"/>
  <c r="DP19" i="3" s="1"/>
  <c r="DQ19" i="3" s="1"/>
  <c r="DR19" i="3" s="1"/>
  <c r="DS19" i="3" s="1"/>
  <c r="DT19" i="3" s="1"/>
  <c r="DU19" i="3" s="1"/>
  <c r="DM13" i="3"/>
  <c r="DM14" i="3"/>
  <c r="DM15" i="3"/>
  <c r="DM16" i="3"/>
  <c r="DM17" i="3"/>
  <c r="DM18" i="3"/>
  <c r="DM19" i="3"/>
  <c r="DL15" i="3"/>
  <c r="DL16" i="3"/>
  <c r="DL17" i="3"/>
  <c r="DL18" i="3"/>
  <c r="DL19" i="3"/>
  <c r="DM12" i="3"/>
  <c r="DL14" i="3"/>
  <c r="DC12" i="3"/>
  <c r="DD12" i="3" s="1"/>
  <c r="DE12" i="3" s="1"/>
  <c r="DF12" i="3" s="1"/>
  <c r="DG12" i="3" s="1"/>
  <c r="DH12" i="3" s="1"/>
  <c r="DI12" i="3" s="1"/>
  <c r="DJ12" i="3" s="1"/>
  <c r="DB12" i="3"/>
  <c r="DA12" i="3"/>
  <c r="CR12" i="3"/>
  <c r="CS12" i="3"/>
  <c r="CT12" i="3" s="1"/>
  <c r="CU12" i="3" s="1"/>
  <c r="CV12" i="3" s="1"/>
  <c r="CW12" i="3" s="1"/>
  <c r="CX12" i="3" s="1"/>
  <c r="CY12" i="3" s="1"/>
  <c r="CR13" i="3"/>
  <c r="CS13" i="3"/>
  <c r="CT13" i="3" s="1"/>
  <c r="CU13" i="3" s="1"/>
  <c r="CV13" i="3" s="1"/>
  <c r="CW13" i="3" s="1"/>
  <c r="CX13" i="3" s="1"/>
  <c r="CY13" i="3" s="1"/>
  <c r="CQ13" i="3"/>
  <c r="CP13" i="3"/>
  <c r="CQ12" i="3"/>
  <c r="CP12" i="3"/>
  <c r="CA19" i="3"/>
  <c r="BZ19" i="3"/>
  <c r="BY19" i="3"/>
  <c r="BX19" i="3"/>
  <c r="BW19" i="3"/>
  <c r="BV19" i="3"/>
  <c r="BU19" i="3"/>
  <c r="BT19" i="3"/>
  <c r="BS19" i="3"/>
  <c r="BR19" i="3"/>
  <c r="BQ19" i="3"/>
  <c r="CA18" i="3"/>
  <c r="BZ18" i="3"/>
  <c r="BY18" i="3"/>
  <c r="BX18" i="3"/>
  <c r="BW18" i="3"/>
  <c r="BV18" i="3"/>
  <c r="BU18" i="3"/>
  <c r="BT18" i="3"/>
  <c r="BS18" i="3"/>
  <c r="BR18" i="3"/>
  <c r="BQ18" i="3"/>
  <c r="CA17" i="3"/>
  <c r="BZ17" i="3"/>
  <c r="BY17" i="3"/>
  <c r="BX17" i="3"/>
  <c r="BW17" i="3"/>
  <c r="BV17" i="3"/>
  <c r="BU17" i="3"/>
  <c r="BT17" i="3"/>
  <c r="BS17" i="3"/>
  <c r="BR17" i="3"/>
  <c r="BQ17" i="3"/>
  <c r="CA16" i="3"/>
  <c r="BZ16" i="3"/>
  <c r="BY16" i="3"/>
  <c r="BX16" i="3"/>
  <c r="BW16" i="3"/>
  <c r="BV16" i="3"/>
  <c r="BU16" i="3"/>
  <c r="BT16" i="3"/>
  <c r="BS16" i="3"/>
  <c r="BR16" i="3"/>
  <c r="BQ16" i="3"/>
  <c r="CA15" i="3"/>
  <c r="BZ15" i="3"/>
  <c r="BY15" i="3"/>
  <c r="BX15" i="3"/>
  <c r="BW15" i="3"/>
  <c r="BV15" i="3"/>
  <c r="BU15" i="3"/>
  <c r="BT15" i="3"/>
  <c r="BS15" i="3"/>
  <c r="BR15" i="3"/>
  <c r="BQ15" i="3"/>
  <c r="CA14" i="3"/>
  <c r="BZ14" i="3"/>
  <c r="BY14" i="3"/>
  <c r="BX14" i="3"/>
  <c r="BW14" i="3"/>
  <c r="BV14" i="3"/>
  <c r="BU14" i="3"/>
  <c r="BT14" i="3"/>
  <c r="BS14" i="3"/>
  <c r="BR14" i="3"/>
  <c r="BQ14" i="3"/>
  <c r="CA13" i="3"/>
  <c r="BZ13" i="3"/>
  <c r="BY13" i="3"/>
  <c r="BX13" i="3"/>
  <c r="BW13" i="3"/>
  <c r="BV13" i="3"/>
  <c r="BU13" i="3"/>
  <c r="BT13" i="3"/>
  <c r="BS13" i="3"/>
  <c r="BR13" i="3"/>
  <c r="BQ13" i="3"/>
  <c r="CA12" i="3"/>
  <c r="BZ12" i="3"/>
  <c r="BY12" i="3"/>
  <c r="BX12" i="3"/>
  <c r="BW12" i="3"/>
  <c r="BV12" i="3"/>
  <c r="BU12" i="3"/>
  <c r="BT12" i="3"/>
  <c r="BS12" i="3"/>
  <c r="BR12" i="3"/>
  <c r="BQ12" i="3"/>
  <c r="BP19" i="3"/>
  <c r="BP18" i="3"/>
  <c r="BP17" i="3"/>
  <c r="BP16" i="3"/>
  <c r="BP15" i="3"/>
  <c r="BP14" i="3"/>
  <c r="BP13" i="3"/>
  <c r="BP12" i="3"/>
  <c r="BG12" i="3"/>
  <c r="BH12" i="3"/>
  <c r="BI12" i="3"/>
  <c r="BJ12" i="3"/>
  <c r="BK12" i="3"/>
  <c r="BL12" i="3"/>
  <c r="BM12" i="3"/>
  <c r="BN12" i="3"/>
  <c r="BF12" i="3"/>
  <c r="BA12" i="3"/>
  <c r="AZ12" i="3"/>
  <c r="AY12" i="3"/>
  <c r="AX12" i="3"/>
  <c r="AW12" i="3"/>
  <c r="AV12" i="3"/>
  <c r="AU12" i="3"/>
  <c r="AT12" i="3"/>
  <c r="AS12" i="3"/>
  <c r="AR12" i="3"/>
  <c r="AQ12" i="3"/>
  <c r="AP12" i="3"/>
  <c r="BA13" i="3"/>
  <c r="AZ13" i="3"/>
  <c r="AY13" i="3"/>
  <c r="AX13" i="3"/>
  <c r="AW13" i="3"/>
  <c r="AV13" i="3"/>
  <c r="AU13" i="3"/>
  <c r="AT13" i="3"/>
  <c r="AS13" i="3"/>
  <c r="AR13" i="3"/>
  <c r="AQ13" i="3"/>
  <c r="AP13" i="3"/>
  <c r="I224" i="4" l="1"/>
  <c r="CP7" i="3"/>
  <c r="DW7" i="3" l="1"/>
  <c r="DL7" i="3" l="1"/>
  <c r="DA7" i="3"/>
  <c r="C91" i="5" l="1"/>
  <c r="C69" i="5"/>
  <c r="C70" i="5" s="1"/>
  <c r="C31" i="5"/>
  <c r="C32" i="5" s="1"/>
  <c r="C5" i="5"/>
  <c r="C6" i="5" s="1"/>
  <c r="J1" i="7"/>
  <c r="I1" i="4"/>
  <c r="J1"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12" i="2"/>
  <c r="K31" i="2" l="1"/>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23" i="2" l="1"/>
  <c r="K22" i="2"/>
  <c r="K21" i="2"/>
  <c r="K20" i="2"/>
  <c r="K19" i="2"/>
  <c r="K30" i="2"/>
  <c r="K18" i="2"/>
  <c r="K29" i="2"/>
  <c r="K17" i="2"/>
  <c r="K28" i="2"/>
  <c r="K16" i="2"/>
  <c r="K27" i="2"/>
  <c r="K15" i="2"/>
  <c r="K12" i="2"/>
  <c r="K26" i="2"/>
  <c r="K14" i="2"/>
  <c r="K25" i="2"/>
  <c r="K13" i="2"/>
  <c r="K24" i="2"/>
</calcChain>
</file>

<file path=xl/sharedStrings.xml><?xml version="1.0" encoding="utf-8"?>
<sst xmlns="http://schemas.openxmlformats.org/spreadsheetml/2006/main" count="2554" uniqueCount="947">
  <si>
    <t>Bioresources physical and contract information</t>
  </si>
  <si>
    <t>Purpose</t>
  </si>
  <si>
    <t>The water and sewerage companies' areas in England and Wales</t>
  </si>
  <si>
    <t>Water and Sewerage Company name</t>
  </si>
  <si>
    <t xml:space="preserve">Financial Year the historical data relates to </t>
  </si>
  <si>
    <t>Date the spreadsheet was published</t>
  </si>
  <si>
    <t>Contact details for anyone wanting to discuss commercial opportunities arising from this information</t>
  </si>
  <si>
    <t>Any further details regarding any future procurement</t>
  </si>
  <si>
    <t>(e.g. which portal to use, any OJEU references)</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</si>
  <si>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</si>
  <si>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</si>
  <si>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</si>
  <si>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</si>
  <si>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</si>
  <si>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</si>
  <si>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</si>
  <si>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</si>
  <si>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</si>
  <si>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</si>
  <si>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</si>
  <si>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</si>
  <si>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</si>
  <si>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</si>
  <si>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</si>
  <si>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</si>
  <si>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</si>
  <si>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</si>
  <si>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</si>
  <si>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</si>
  <si>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</si>
  <si>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</si>
  <si>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</si>
  <si>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</si>
  <si>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</si>
  <si>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</si>
  <si>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</si>
  <si>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</si>
  <si>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</si>
  <si>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</si>
  <si>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</si>
  <si>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</si>
  <si>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</si>
  <si>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</si>
  <si>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</si>
  <si>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</si>
  <si>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</si>
  <si>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</si>
  <si>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</si>
  <si>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</si>
  <si>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</si>
  <si>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</si>
  <si>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</si>
  <si>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</si>
  <si>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</si>
  <si>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</si>
  <si>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</si>
  <si>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</si>
  <si>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</si>
  <si>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</si>
  <si>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</si>
  <si>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</si>
  <si>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</si>
  <si>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</si>
  <si>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</si>
  <si>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</si>
  <si>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</si>
  <si>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</si>
  <si>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</si>
  <si>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</si>
  <si>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</si>
  <si>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</si>
  <si>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</si>
  <si>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</si>
  <si>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</si>
  <si>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</si>
  <si>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</si>
  <si>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</si>
  <si>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</si>
  <si>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</si>
  <si>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</si>
  <si>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</si>
  <si>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</si>
  <si>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</si>
  <si>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</si>
  <si>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</si>
  <si>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</si>
  <si>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</si>
  <si>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</si>
  <si>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</si>
  <si>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</si>
  <si>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</si>
  <si>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</si>
  <si>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</si>
  <si>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</si>
  <si>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</si>
  <si>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</si>
  <si>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</si>
  <si>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</si>
  <si>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</si>
  <si>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</si>
  <si>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</si>
  <si>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</si>
  <si>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</si>
  <si>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</si>
  <si>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</si>
  <si>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</si>
  <si>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</si>
  <si>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</si>
  <si>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</si>
  <si>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</si>
  <si>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</si>
  <si>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</si>
  <si>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</si>
  <si>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</si>
  <si>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</si>
  <si>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</si>
  <si>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</si>
  <si>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</si>
  <si>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</si>
  <si>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</si>
  <si>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</si>
  <si>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</si>
  <si>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</si>
  <si>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</si>
  <si>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</si>
  <si>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</si>
  <si>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</si>
  <si>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</si>
  <si>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</si>
  <si>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</si>
  <si>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</si>
  <si>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</si>
  <si>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</si>
  <si>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</si>
  <si>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</si>
  <si>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</si>
  <si>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</si>
  <si>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</si>
  <si>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</si>
  <si>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</si>
  <si>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</si>
  <si>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</si>
  <si>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</si>
  <si>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</si>
  <si>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</si>
  <si>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</si>
  <si>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</si>
  <si>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</si>
  <si>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</si>
  <si>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</si>
  <si>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</si>
  <si>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</si>
  <si>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</si>
  <si>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</si>
  <si>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</si>
  <si>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</si>
  <si>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</si>
  <si>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</si>
  <si>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</si>
  <si>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</si>
  <si>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</si>
  <si>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</si>
  <si>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</si>
  <si>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</si>
  <si>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</si>
  <si>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</si>
  <si>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</si>
  <si>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</si>
  <si>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</si>
  <si>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</si>
  <si>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</si>
  <si>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</si>
  <si>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</si>
  <si>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</si>
  <si>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</si>
  <si>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</si>
  <si>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</si>
  <si>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</si>
  <si>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</si>
  <si>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</si>
  <si>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</si>
  <si>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</si>
  <si>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</si>
  <si>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</si>
  <si>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</si>
  <si>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</si>
  <si>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</si>
  <si>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</si>
  <si>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</si>
  <si>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</si>
  <si>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</si>
  <si>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</si>
  <si>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</si>
  <si>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</si>
  <si>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</si>
  <si>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</si>
  <si>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</si>
  <si>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</si>
  <si>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</si>
  <si>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</si>
  <si>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</si>
  <si>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</si>
  <si>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</si>
  <si>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</si>
  <si>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</si>
  <si>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</si>
  <si>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</si>
  <si>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</si>
  <si>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</si>
  <si>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</si>
  <si>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</si>
  <si>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</si>
  <si>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</si>
  <si>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</si>
  <si>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</si>
  <si>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</si>
  <si>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</si>
  <si>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</si>
  <si>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</si>
  <si>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</si>
  <si>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</si>
  <si>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</si>
  <si>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</si>
  <si>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</si>
  <si>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</si>
  <si>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</si>
  <si>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</si>
  <si>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</si>
  <si>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</si>
  <si>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</si>
  <si>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</si>
  <si>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</si>
  <si>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</si>
  <si>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</si>
  <si>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</si>
  <si>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</si>
  <si>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</si>
  <si>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</si>
  <si>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</si>
  <si>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</si>
  <si>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</si>
  <si>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</si>
  <si>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</si>
  <si>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</si>
  <si>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</si>
  <si>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</si>
  <si>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</si>
  <si>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</si>
  <si>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</si>
  <si>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</si>
  <si>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</si>
  <si>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</si>
  <si>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</si>
  <si>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</si>
  <si>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</si>
  <si>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</si>
  <si>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</si>
  <si>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</si>
  <si>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</si>
  <si>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</si>
  <si>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</si>
  <si>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</si>
  <si>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</si>
  <si>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</si>
  <si>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</si>
  <si>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</si>
  <si>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</si>
  <si>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</si>
  <si>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</si>
  <si>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</si>
  <si>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SAS</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</si>
  <si>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</si>
  <si>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</si>
  <si>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</si>
  <si>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</si>
  <si>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</si>
  <si>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</si>
  <si>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</si>
  <si>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</si>
  <si>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</si>
  <si>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</si>
  <si>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</si>
  <si>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</si>
  <si>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</si>
  <si>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</si>
  <si>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</si>
  <si>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</si>
  <si>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</si>
  <si>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</si>
  <si>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</si>
  <si>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</si>
  <si>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</si>
  <si>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</si>
  <si>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</si>
  <si>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Measured</t>
  </si>
  <si>
    <t>Road - liquid</t>
  </si>
  <si>
    <t>Thickening centre</t>
  </si>
  <si>
    <t>Liming</t>
  </si>
  <si>
    <t>Estimated</t>
  </si>
  <si>
    <t>No</t>
  </si>
  <si>
    <t>Road - raw cake</t>
  </si>
  <si>
    <t>Dewatering centre</t>
  </si>
  <si>
    <t>Conventional AD</t>
  </si>
  <si>
    <t>NA</t>
  </si>
  <si>
    <t>Road - treated cake</t>
  </si>
  <si>
    <t>Treatment centre</t>
  </si>
  <si>
    <t>Advanced AD</t>
  </si>
  <si>
    <t>Pipeline</t>
  </si>
  <si>
    <t>Incinerator</t>
  </si>
  <si>
    <t>Aldborough STW</t>
  </si>
  <si>
    <t>TST5225</t>
  </si>
  <si>
    <t>Aldin Grange South STW</t>
  </si>
  <si>
    <t>WST1022</t>
  </si>
  <si>
    <t>Aldin Grange STW</t>
  </si>
  <si>
    <t>WST1012</t>
  </si>
  <si>
    <t>Allendale STW</t>
  </si>
  <si>
    <t>NST2072</t>
  </si>
  <si>
    <t>Allenheads STW</t>
  </si>
  <si>
    <t>ALLNW1</t>
  </si>
  <si>
    <t>Alnmouth STW</t>
  </si>
  <si>
    <t>NST1282</t>
  </si>
  <si>
    <t>Alston STW</t>
  </si>
  <si>
    <t>Bardon Mill STW</t>
  </si>
  <si>
    <t>NST1942</t>
  </si>
  <si>
    <t>Barrasford STW</t>
  </si>
  <si>
    <t>Barton STW</t>
  </si>
  <si>
    <t>TST5032</t>
  </si>
  <si>
    <t>Belford STW</t>
  </si>
  <si>
    <t>NST1152</t>
  </si>
  <si>
    <t>Bellingham STW</t>
  </si>
  <si>
    <t>NST1592</t>
  </si>
  <si>
    <t>Belsay</t>
  </si>
  <si>
    <t>NST1681</t>
  </si>
  <si>
    <t>Berwick Hill</t>
  </si>
  <si>
    <t>NST1851</t>
  </si>
  <si>
    <t>Birtley (N. Tyne)</t>
  </si>
  <si>
    <t>-2.19340</t>
  </si>
  <si>
    <t>Bishop Middleham STW</t>
  </si>
  <si>
    <t>TST8032</t>
  </si>
  <si>
    <t>Bishopton STW</t>
  </si>
  <si>
    <t>TST1022</t>
  </si>
  <si>
    <t>Blanchland STW</t>
  </si>
  <si>
    <t>Bothall</t>
  </si>
  <si>
    <t>Boulmer</t>
  </si>
  <si>
    <t>NB027</t>
  </si>
  <si>
    <t>Bowsden STW</t>
  </si>
  <si>
    <t>Bradbury ST</t>
  </si>
  <si>
    <t>TST8022</t>
  </si>
  <si>
    <t>Brancepeth STW</t>
  </si>
  <si>
    <t>54.7320</t>
  </si>
  <si>
    <t>WST1071</t>
  </si>
  <si>
    <t>Branxton STW</t>
  </si>
  <si>
    <t>NST1101</t>
  </si>
  <si>
    <t>Brasside STW</t>
  </si>
  <si>
    <t>WST1082</t>
  </si>
  <si>
    <t>Broomley</t>
  </si>
  <si>
    <t>NST2941</t>
  </si>
  <si>
    <t>Burnside/Intake way</t>
  </si>
  <si>
    <t>NWHXW2</t>
  </si>
  <si>
    <t>Butterknowle STW</t>
  </si>
  <si>
    <t>-1.82200</t>
  </si>
  <si>
    <t>WST1492</t>
  </si>
  <si>
    <t>SB Cphos</t>
  </si>
  <si>
    <t>Butteryhaugh STW</t>
  </si>
  <si>
    <t>NST2871</t>
  </si>
  <si>
    <t>Byrness</t>
  </si>
  <si>
    <t>NST4851</t>
  </si>
  <si>
    <t>Capheaton</t>
  </si>
  <si>
    <t>NST1691</t>
  </si>
  <si>
    <t>Carlton In Cleveland STW</t>
  </si>
  <si>
    <t>Cassop STW</t>
  </si>
  <si>
    <t>WST1132</t>
  </si>
  <si>
    <t>Causey Arch ST</t>
  </si>
  <si>
    <t>NST3282</t>
  </si>
  <si>
    <t>Chatton</t>
  </si>
  <si>
    <t>NST1191</t>
  </si>
  <si>
    <t>Chesterwood</t>
  </si>
  <si>
    <t>-2.26870</t>
  </si>
  <si>
    <t>NST1932</t>
  </si>
  <si>
    <t>Coalburns</t>
  </si>
  <si>
    <t>NST3052</t>
  </si>
  <si>
    <t>Coanwood</t>
  </si>
  <si>
    <t>-2.50200</t>
  </si>
  <si>
    <t>NST2012</t>
  </si>
  <si>
    <t>Cockfield STW</t>
  </si>
  <si>
    <t>WST1162</t>
  </si>
  <si>
    <t>Colwell</t>
  </si>
  <si>
    <t>NST1761</t>
  </si>
  <si>
    <t>Cornhill</t>
  </si>
  <si>
    <t>NST1081</t>
  </si>
  <si>
    <t>Crookham</t>
  </si>
  <si>
    <t>NST1111</t>
  </si>
  <si>
    <t>Dalton</t>
  </si>
  <si>
    <t>NST2402</t>
  </si>
  <si>
    <t>Dipton STW</t>
  </si>
  <si>
    <t>NST2242</t>
  </si>
  <si>
    <t>Dunstan</t>
  </si>
  <si>
    <t>NST3202</t>
  </si>
  <si>
    <t>East Hedleyhope</t>
  </si>
  <si>
    <t>54.7580</t>
  </si>
  <si>
    <t>WST1212</t>
  </si>
  <si>
    <t>East Howle ST</t>
  </si>
  <si>
    <t>WSP204A</t>
  </si>
  <si>
    <t>East Layton STW</t>
  </si>
  <si>
    <t>East Woodburn</t>
  </si>
  <si>
    <t>NST1491</t>
  </si>
  <si>
    <t>Edmondsley STW</t>
  </si>
  <si>
    <t>WST1232</t>
  </si>
  <si>
    <t>Edmundbyers STW</t>
  </si>
  <si>
    <t>Eglingham</t>
  </si>
  <si>
    <t>NST1242</t>
  </si>
  <si>
    <t>Ellingham Tank ST</t>
  </si>
  <si>
    <t>NST3272</t>
  </si>
  <si>
    <t>Elsdon STW</t>
  </si>
  <si>
    <t>NST2822</t>
  </si>
  <si>
    <t>Elton STW</t>
  </si>
  <si>
    <t>ELTNW1</t>
  </si>
  <si>
    <t>Embleton STW</t>
  </si>
  <si>
    <t>-1.63310</t>
  </si>
  <si>
    <t>NST1212</t>
  </si>
  <si>
    <t>Eppleby STW</t>
  </si>
  <si>
    <t>54.5130</t>
  </si>
  <si>
    <t>TST5092</t>
  </si>
  <si>
    <t>Falstone (Kielder)</t>
  </si>
  <si>
    <t>Falstone stw</t>
  </si>
  <si>
    <t>FALSW1</t>
  </si>
  <si>
    <t>Featherstone</t>
  </si>
  <si>
    <t>-1.66390</t>
  </si>
  <si>
    <t>TST5072</t>
  </si>
  <si>
    <t>Felton STW</t>
  </si>
  <si>
    <t>NST8662</t>
  </si>
  <si>
    <t>Fenwick (Nr Lowick)</t>
  </si>
  <si>
    <t>FENWW1</t>
  </si>
  <si>
    <t>Fir Tree STW</t>
  </si>
  <si>
    <t>WST1272</t>
  </si>
  <si>
    <t>Fourstones STW</t>
  </si>
  <si>
    <t>NST1891</t>
  </si>
  <si>
    <t>Frosterley STW</t>
  </si>
  <si>
    <t>WST1882</t>
  </si>
  <si>
    <t>Gainford STW</t>
  </si>
  <si>
    <t>TST3092</t>
  </si>
  <si>
    <t>Garrigill STW</t>
  </si>
  <si>
    <t>KLLEW1</t>
  </si>
  <si>
    <t>Glanton STW</t>
  </si>
  <si>
    <t>Goose Beck STW</t>
  </si>
  <si>
    <t>TST5202</t>
  </si>
  <si>
    <t>Graythorpe STW</t>
  </si>
  <si>
    <t>GRAYW1</t>
  </si>
  <si>
    <t>Great Broughton STW</t>
  </si>
  <si>
    <t>TST2032</t>
  </si>
  <si>
    <t>Great Stainton STW</t>
  </si>
  <si>
    <t>NST2481</t>
  </si>
  <si>
    <t>Great Whittington</t>
  </si>
  <si>
    <t>GTWHW1</t>
  </si>
  <si>
    <t>Greatham STW</t>
  </si>
  <si>
    <t>54.6380</t>
  </si>
  <si>
    <t>TST4052</t>
  </si>
  <si>
    <t>Greenhaugh</t>
  </si>
  <si>
    <t>GREEW1</t>
  </si>
  <si>
    <t>Greenhead</t>
  </si>
  <si>
    <t>GRHEW1</t>
  </si>
  <si>
    <t>Gribdale Tr. ST</t>
  </si>
  <si>
    <t>TST2252</t>
  </si>
  <si>
    <t>Gubeon Wood</t>
  </si>
  <si>
    <t>GUBEW1</t>
  </si>
  <si>
    <t>Gubeon Wood (Tranwell)</t>
  </si>
  <si>
    <t>TST3142</t>
  </si>
  <si>
    <t>Gunnerton</t>
  </si>
  <si>
    <t>NST1731</t>
  </si>
  <si>
    <t>Hadston SPS</t>
  </si>
  <si>
    <t>UPLEW1</t>
  </si>
  <si>
    <t>Haggerston Castle STW</t>
  </si>
  <si>
    <t>HAGCW1</t>
  </si>
  <si>
    <t>Hallington ST</t>
  </si>
  <si>
    <t>NST2962</t>
  </si>
  <si>
    <t>Halton Shields</t>
  </si>
  <si>
    <t>HALSW1</t>
  </si>
  <si>
    <t>Halton-Lea-Gate STW</t>
  </si>
  <si>
    <t>HALGW1</t>
  </si>
  <si>
    <t>Hamsterley STW</t>
  </si>
  <si>
    <t>54.6710</t>
  </si>
  <si>
    <t>HAMSW1</t>
  </si>
  <si>
    <t>Harbottle</t>
  </si>
  <si>
    <t>HARBW1</t>
  </si>
  <si>
    <t>Harlow Hill</t>
  </si>
  <si>
    <t>HARLW1</t>
  </si>
  <si>
    <t>Hartford Hall STW</t>
  </si>
  <si>
    <t>HHBDW1</t>
  </si>
  <si>
    <t xml:space="preserve">HARWOOD STW </t>
  </si>
  <si>
    <t>HARWW1</t>
  </si>
  <si>
    <t>Haughton Castle STW</t>
  </si>
  <si>
    <t>HAUGW1</t>
  </si>
  <si>
    <t>Hawthorn STW</t>
  </si>
  <si>
    <t>WST1292</t>
  </si>
  <si>
    <t>Haydon Bridge STW</t>
  </si>
  <si>
    <t>NST1922</t>
  </si>
  <si>
    <t>Hebron</t>
  </si>
  <si>
    <t>NST4121</t>
  </si>
  <si>
    <t>Heddon Hall</t>
  </si>
  <si>
    <t>54.9880</t>
  </si>
  <si>
    <t>HEHLW1</t>
  </si>
  <si>
    <t>Heddon On The Wall STW</t>
  </si>
  <si>
    <t>NST2222</t>
  </si>
  <si>
    <t>Hepscott STW</t>
  </si>
  <si>
    <t>-1.64140</t>
  </si>
  <si>
    <t>NST1602</t>
  </si>
  <si>
    <t>Heugh Hall STW</t>
  </si>
  <si>
    <t>Holmside ST</t>
  </si>
  <si>
    <t>WST1361</t>
  </si>
  <si>
    <t>Holy Island STW</t>
  </si>
  <si>
    <t>HLYLW1</t>
  </si>
  <si>
    <t>Honey Hill WTW ST</t>
  </si>
  <si>
    <t>WWT0331</t>
  </si>
  <si>
    <t>Hornby STW</t>
  </si>
  <si>
    <t>Humshaugh STW</t>
  </si>
  <si>
    <t>NST1872</t>
  </si>
  <si>
    <t>Hunstanworth STW</t>
  </si>
  <si>
    <t>HUNSW1</t>
  </si>
  <si>
    <t>Hutton Magna STW</t>
  </si>
  <si>
    <t>54.5090</t>
  </si>
  <si>
    <t>Hutton Rudby STW</t>
  </si>
  <si>
    <t>TST2082</t>
  </si>
  <si>
    <t>Ingleby Greenhow STW</t>
  </si>
  <si>
    <t>Ingoe</t>
  </si>
  <si>
    <t>NGEWW1</t>
  </si>
  <si>
    <t>Iveston East</t>
  </si>
  <si>
    <t>VESEW1</t>
  </si>
  <si>
    <t>Iveston West</t>
  </si>
  <si>
    <t>VESWW1</t>
  </si>
  <si>
    <t>Kielder Hawkhope ST</t>
  </si>
  <si>
    <t>NST5151</t>
  </si>
  <si>
    <t>Kielder Leaplish</t>
  </si>
  <si>
    <t>NST4942</t>
  </si>
  <si>
    <t>Kildale STW</t>
  </si>
  <si>
    <t>KLDAW1</t>
  </si>
  <si>
    <t>Kirkheaton</t>
  </si>
  <si>
    <t>55.0900</t>
  </si>
  <si>
    <t>KRKEW1</t>
  </si>
  <si>
    <t>Kirklevington STW</t>
  </si>
  <si>
    <t>TST2112</t>
  </si>
  <si>
    <t>Kirkwhelpington</t>
  </si>
  <si>
    <t>NST1571</t>
  </si>
  <si>
    <t>Knarsdale</t>
  </si>
  <si>
    <t>NST2472</t>
  </si>
  <si>
    <t>Lambley</t>
  </si>
  <si>
    <t>LAMBW1</t>
  </si>
  <si>
    <t>Lanehead ST</t>
  </si>
  <si>
    <t>LNHSW1</t>
  </si>
  <si>
    <t>Langley</t>
  </si>
  <si>
    <t>LNGSW1</t>
  </si>
  <si>
    <t>Leaplish Ski Club</t>
  </si>
  <si>
    <t>Longbyre</t>
  </si>
  <si>
    <t>NST1982</t>
  </si>
  <si>
    <t>Longhirst Village</t>
  </si>
  <si>
    <t>NST1532</t>
  </si>
  <si>
    <t>Longhorsley STW</t>
  </si>
  <si>
    <t>NST1452</t>
  </si>
  <si>
    <t>Longnewton STW</t>
  </si>
  <si>
    <t>TST1052</t>
  </si>
  <si>
    <t>Low Worsall STW</t>
  </si>
  <si>
    <t>Lowick STW</t>
  </si>
  <si>
    <t>55.6510</t>
  </si>
  <si>
    <t>LWCKW1</t>
  </si>
  <si>
    <t>Malton</t>
  </si>
  <si>
    <t>WST1502</t>
  </si>
  <si>
    <t>Manfield STW</t>
  </si>
  <si>
    <t>TST5152</t>
  </si>
  <si>
    <t>Matfen (Standing Stone)</t>
  </si>
  <si>
    <t>MATFW1</t>
  </si>
  <si>
    <t>Matfen STW</t>
  </si>
  <si>
    <t>NST1811</t>
  </si>
  <si>
    <t>Melkridge</t>
  </si>
  <si>
    <t>MELKW1</t>
  </si>
  <si>
    <t>Melsonby STW</t>
  </si>
  <si>
    <t>-1.68520</t>
  </si>
  <si>
    <t>TST5162</t>
  </si>
  <si>
    <t>Middleton-In-Teesdale STW</t>
  </si>
  <si>
    <t>TST3132</t>
  </si>
  <si>
    <t>Milbourne Village</t>
  </si>
  <si>
    <t>MLVAW1</t>
  </si>
  <si>
    <t>Milfield STW</t>
  </si>
  <si>
    <t>Mitford</t>
  </si>
  <si>
    <t>MLDSW1</t>
  </si>
  <si>
    <t>Moorsholme STW</t>
  </si>
  <si>
    <t>TST6042</t>
  </si>
  <si>
    <t>Mordon STW</t>
  </si>
  <si>
    <t>MRDNW1</t>
  </si>
  <si>
    <t>Nenthead STW</t>
  </si>
  <si>
    <t>NST2052</t>
  </si>
  <si>
    <t>Netherton</t>
  </si>
  <si>
    <t>NST3392</t>
  </si>
  <si>
    <t>New Moors STW</t>
  </si>
  <si>
    <t>WST1532</t>
  </si>
  <si>
    <t>Newby STW</t>
  </si>
  <si>
    <t>TST2131</t>
  </si>
  <si>
    <t>Newfield STW</t>
  </si>
  <si>
    <t>WST1522</t>
  </si>
  <si>
    <t>Newton</t>
  </si>
  <si>
    <t>54.9730</t>
  </si>
  <si>
    <t>-1.94510</t>
  </si>
  <si>
    <t>NST2143</t>
  </si>
  <si>
    <t>Newton Under Roseberry STW</t>
  </si>
  <si>
    <t>Newton-On-The-Moor</t>
  </si>
  <si>
    <t>NNL8552</t>
  </si>
  <si>
    <t>Norham STW</t>
  </si>
  <si>
    <t>NST1042</t>
  </si>
  <si>
    <t>North Brunton (Racecourse)</t>
  </si>
  <si>
    <t>NST2672</t>
  </si>
  <si>
    <t>Ogle</t>
  </si>
  <si>
    <t>GLEWW1</t>
  </si>
  <si>
    <t>Ordley Village STW</t>
  </si>
  <si>
    <t>RDLEW1</t>
  </si>
  <si>
    <t>Otterburn STW</t>
  </si>
  <si>
    <t>NST1462</t>
  </si>
  <si>
    <t>Picktree Chester ST</t>
  </si>
  <si>
    <t>WST2261</t>
  </si>
  <si>
    <t>Pittington STW</t>
  </si>
  <si>
    <t>WST1572</t>
  </si>
  <si>
    <t>Pity Me STW</t>
  </si>
  <si>
    <t>WST1582</t>
  </si>
  <si>
    <t>Plawsworth STW</t>
  </si>
  <si>
    <t>-1.59000</t>
  </si>
  <si>
    <t>WST1592</t>
  </si>
  <si>
    <t>Plenmeller</t>
  </si>
  <si>
    <t>PLENW1</t>
  </si>
  <si>
    <t>Ponteland (Collingwood Cottages)</t>
  </si>
  <si>
    <t>55.0530</t>
  </si>
  <si>
    <t>CLCTW1</t>
  </si>
  <si>
    <t>Powburn STW</t>
  </si>
  <si>
    <t>NST1252</t>
  </si>
  <si>
    <t>Ramshaw STW</t>
  </si>
  <si>
    <t>WST1622</t>
  </si>
  <si>
    <t>Redesmouth</t>
  </si>
  <si>
    <t>NST2502</t>
  </si>
  <si>
    <t>Rennington</t>
  </si>
  <si>
    <t>NST1232</t>
  </si>
  <si>
    <t>Ridsdale</t>
  </si>
  <si>
    <t>BELBW1</t>
  </si>
  <si>
    <t>Rochester ST</t>
  </si>
  <si>
    <t>55.2760</t>
  </si>
  <si>
    <t>NST3192</t>
  </si>
  <si>
    <t>Rookhope STW</t>
  </si>
  <si>
    <t>Rothbury STW</t>
  </si>
  <si>
    <t>NST1432</t>
  </si>
  <si>
    <t>Ryal</t>
  </si>
  <si>
    <t>55.0620</t>
  </si>
  <si>
    <t>RYALW1</t>
  </si>
  <si>
    <t>Sadberge STW</t>
  </si>
  <si>
    <t>54.5500</t>
  </si>
  <si>
    <t>-1.47410</t>
  </si>
  <si>
    <t>TST1072</t>
  </si>
  <si>
    <t>Satley</t>
  </si>
  <si>
    <t>-1.81460</t>
  </si>
  <si>
    <t>WST1651</t>
  </si>
  <si>
    <t>Scots Gap STW</t>
  </si>
  <si>
    <t>Seahouses STW</t>
  </si>
  <si>
    <t>NST2745</t>
  </si>
  <si>
    <t>Sheraton STW</t>
  </si>
  <si>
    <t>Sherburn House Hosp</t>
  </si>
  <si>
    <t>WST1681</t>
  </si>
  <si>
    <t>Shilbottle STW</t>
  </si>
  <si>
    <t>NST1302</t>
  </si>
  <si>
    <t>Simonburn</t>
  </si>
  <si>
    <t>SMNBW1</t>
  </si>
  <si>
    <t>Slaggyford</t>
  </si>
  <si>
    <t>SLAGW1</t>
  </si>
  <si>
    <t>Slaley STW</t>
  </si>
  <si>
    <t>NST2112</t>
  </si>
  <si>
    <t>Snitter (&amp;Thropton) STW</t>
  </si>
  <si>
    <t>Staindrop STW</t>
  </si>
  <si>
    <t>TST3202</t>
  </si>
  <si>
    <t>Stainton STW</t>
  </si>
  <si>
    <t>TST3242</t>
  </si>
  <si>
    <t>Stamfordham STW</t>
  </si>
  <si>
    <t>NST2391</t>
  </si>
  <si>
    <t>Stanhope STW</t>
  </si>
  <si>
    <t>WST1712</t>
  </si>
  <si>
    <t>Stockley Grove ST</t>
  </si>
  <si>
    <t>WST2171</t>
  </si>
  <si>
    <t>Stonehaugh</t>
  </si>
  <si>
    <t>STNEW1</t>
  </si>
  <si>
    <t>Summerhouse STW</t>
  </si>
  <si>
    <t>-1.68740</t>
  </si>
  <si>
    <t>Sunderland Bridge STW</t>
  </si>
  <si>
    <t>SBLDW1</t>
  </si>
  <si>
    <t>Swainby STW</t>
  </si>
  <si>
    <t>TST2192</t>
  </si>
  <si>
    <t>Thrunton</t>
  </si>
  <si>
    <t>NST2842</t>
  </si>
  <si>
    <t>Tindale</t>
  </si>
  <si>
    <t>TNDAW1</t>
  </si>
  <si>
    <t>Togston STW</t>
  </si>
  <si>
    <t>NST1392</t>
  </si>
  <si>
    <t>Tow Law STW</t>
  </si>
  <si>
    <t>WST1762</t>
  </si>
  <si>
    <t>Tursdale ST</t>
  </si>
  <si>
    <t>WST1961</t>
  </si>
  <si>
    <t>Ulgham STW</t>
  </si>
  <si>
    <t>NST1472</t>
  </si>
  <si>
    <t>Ushaw Moor</t>
  </si>
  <si>
    <t>WST1792</t>
  </si>
  <si>
    <t>Wall STW</t>
  </si>
  <si>
    <t>NST1882</t>
  </si>
  <si>
    <t>Wallridge</t>
  </si>
  <si>
    <t>WALRW1</t>
  </si>
  <si>
    <t>Waren Mill STW</t>
  </si>
  <si>
    <t>NST8932</t>
  </si>
  <si>
    <t>Wark STW</t>
  </si>
  <si>
    <t>-2.21950</t>
  </si>
  <si>
    <t>NST1721</t>
  </si>
  <si>
    <t>Wark-On-Tweed</t>
  </si>
  <si>
    <t>WNTUW1</t>
  </si>
  <si>
    <t>West Woodburn STW</t>
  </si>
  <si>
    <t>NST1481</t>
  </si>
  <si>
    <t>Whalton STW</t>
  </si>
  <si>
    <t>NST1671</t>
  </si>
  <si>
    <t>Whiteadder</t>
  </si>
  <si>
    <t>NST3562</t>
  </si>
  <si>
    <t>Whittingham STW</t>
  </si>
  <si>
    <t>NST1292</t>
  </si>
  <si>
    <t>Whittle Colliery Village</t>
  </si>
  <si>
    <t>NST8742</t>
  </si>
  <si>
    <t>Whorlton STW</t>
  </si>
  <si>
    <t>TST3222</t>
  </si>
  <si>
    <t>Wingate</t>
  </si>
  <si>
    <t>WNGAW1</t>
  </si>
  <si>
    <t>Woodhouses (Lanehead)</t>
  </si>
  <si>
    <t>WDHSW1</t>
  </si>
  <si>
    <t>Wooley Hospital STW</t>
  </si>
  <si>
    <t>NST8572</t>
  </si>
  <si>
    <t>Yarrow Moor</t>
  </si>
  <si>
    <t>NST4982</t>
  </si>
  <si>
    <t>Alnwick STW</t>
  </si>
  <si>
    <t>Y</t>
  </si>
  <si>
    <t>-</t>
  </si>
  <si>
    <t>Amble STW</t>
  </si>
  <si>
    <t>Aycliffe STW</t>
  </si>
  <si>
    <t>Bran Sands</t>
  </si>
  <si>
    <t>Howdon</t>
  </si>
  <si>
    <t>Barkers Haugh STW</t>
  </si>
  <si>
    <t>Barnard Castle STW</t>
  </si>
  <si>
    <t>Belmont STW</t>
  </si>
  <si>
    <t>Berwick STW</t>
  </si>
  <si>
    <t>Billingham STW</t>
  </si>
  <si>
    <t>Blyth STW</t>
  </si>
  <si>
    <t>Bowburn STW</t>
  </si>
  <si>
    <t>Broomhaugh STW</t>
  </si>
  <si>
    <t>Birtley</t>
  </si>
  <si>
    <t>Browney STW</t>
  </si>
  <si>
    <t>Tudhoe</t>
  </si>
  <si>
    <t>Willington</t>
  </si>
  <si>
    <t>Cambois STW</t>
  </si>
  <si>
    <t>Carlton &amp; Redmarshall STW</t>
  </si>
  <si>
    <t>Portrack</t>
  </si>
  <si>
    <t>Chester Le Street STW</t>
  </si>
  <si>
    <t>Chilton Lane STW</t>
  </si>
  <si>
    <t>Aycliffe</t>
  </si>
  <si>
    <t>Consett STW</t>
  </si>
  <si>
    <t>Cramlington STW</t>
  </si>
  <si>
    <t>Crookhall STW</t>
  </si>
  <si>
    <t>Consett</t>
  </si>
  <si>
    <t>East Tanfield STW</t>
  </si>
  <si>
    <t>Esh Winning STW</t>
  </si>
  <si>
    <t>Fishburn STW</t>
  </si>
  <si>
    <t>Great Ayton STW</t>
  </si>
  <si>
    <t>Haltwhistle STW</t>
  </si>
  <si>
    <t>Hexham</t>
  </si>
  <si>
    <t>Hendon SHC</t>
  </si>
  <si>
    <t>WST2091</t>
  </si>
  <si>
    <t>Hexham STW</t>
  </si>
  <si>
    <t>Horden STW</t>
  </si>
  <si>
    <t>Hustledown STW</t>
  </si>
  <si>
    <t>Kelloe STW</t>
  </si>
  <si>
    <t>Knitsley STW</t>
  </si>
  <si>
    <t>Lanchester STW</t>
  </si>
  <si>
    <t>Leamside (West Rainton) STW</t>
  </si>
  <si>
    <t>Lockhaugh STW</t>
  </si>
  <si>
    <t>Low Wadsworth STW</t>
  </si>
  <si>
    <t>Lynemouth STW</t>
  </si>
  <si>
    <t>Marske STW</t>
  </si>
  <si>
    <t>Morpeth SHC</t>
  </si>
  <si>
    <t>NST152P</t>
  </si>
  <si>
    <t>Newbiggin</t>
  </si>
  <si>
    <t>Newbiggin STW</t>
  </si>
  <si>
    <t>Pegswood STW</t>
  </si>
  <si>
    <t>Sacriston STW</t>
  </si>
  <si>
    <t>Seaham STW</t>
  </si>
  <si>
    <t>Seaton Carew STW</t>
  </si>
  <si>
    <t>Sedgefield STW</t>
  </si>
  <si>
    <t>Sedgeletch STW</t>
  </si>
  <si>
    <t>Sherburn STW</t>
  </si>
  <si>
    <t>Skinningrove STW</t>
  </si>
  <si>
    <t>Stokesley STW</t>
  </si>
  <si>
    <t>Stressholme SHC</t>
  </si>
  <si>
    <t>TST506P</t>
  </si>
  <si>
    <t>Trimdon STW</t>
  </si>
  <si>
    <t>Tudhoe Mill SHC</t>
  </si>
  <si>
    <t>WST177P</t>
  </si>
  <si>
    <t>University STW</t>
  </si>
  <si>
    <t>12 hrs 7 days</t>
  </si>
  <si>
    <t>Weekly</t>
  </si>
  <si>
    <t>Vinovium House (Bishop Auckland STW)</t>
  </si>
  <si>
    <t>Washington STW</t>
  </si>
  <si>
    <t>Willington SHC</t>
  </si>
  <si>
    <t>WST187P</t>
  </si>
  <si>
    <t>Windlestone STW</t>
  </si>
  <si>
    <t>Witton Gilbert STW</t>
  </si>
  <si>
    <t>Wolsingham STW</t>
  </si>
  <si>
    <t>Wooler STW</t>
  </si>
  <si>
    <t>Howdon STW</t>
  </si>
  <si>
    <t>Pipeline to STC</t>
  </si>
  <si>
    <t>Bran Sands STC</t>
  </si>
  <si>
    <t>TST999D</t>
  </si>
  <si>
    <t>Howdon STC</t>
  </si>
  <si>
    <t>NST450P</t>
  </si>
  <si>
    <t>Hendon STC</t>
  </si>
  <si>
    <t>WST209P</t>
  </si>
  <si>
    <t>Birtley STC</t>
  </si>
  <si>
    <t>NST230P</t>
  </si>
  <si>
    <t>Stressholme STC</t>
  </si>
  <si>
    <t>Tudhoe mill STC</t>
  </si>
  <si>
    <t>Willington STC</t>
  </si>
  <si>
    <t>Morpeth STC</t>
  </si>
  <si>
    <t>7 days 24 hours</t>
  </si>
  <si>
    <t>Treatment Centre</t>
  </si>
  <si>
    <t>Thickening Centre</t>
  </si>
  <si>
    <t>5 days 12 hours</t>
  </si>
  <si>
    <t>3-5%,22-30%</t>
  </si>
  <si>
    <t>yes</t>
  </si>
  <si>
    <t>RHI</t>
  </si>
  <si>
    <t>3-5%</t>
  </si>
  <si>
    <t>N/A</t>
  </si>
  <si>
    <t>4.10, 3.60, 26.69</t>
  </si>
  <si>
    <t>3.92, 3.12, 27.70</t>
  </si>
  <si>
    <t>Agricultural Land</t>
  </si>
  <si>
    <t>Various</t>
  </si>
  <si>
    <t>Northumbrian Water Ltd</t>
  </si>
  <si>
    <t>2023-24</t>
  </si>
  <si>
    <t>July 2024</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</si>
  <si>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9"/>
        <color rgb="FFFF0000"/>
        <rFont val="Arial"/>
        <family val="2"/>
      </rPr>
      <t xml:space="preserve">
</t>
    </r>
    <r>
      <rPr>
        <sz val="9"/>
        <rFont val="Arial"/>
        <family val="2"/>
      </rPr>
      <t>Companies are required to provide data under the columns marked mandatory. Any additional information can be provided on a voluntary basis.</t>
    </r>
  </si>
  <si>
    <t>The North East region includes large sparsely populated areas that are served by a very large number of small or very small sewage treatment works.  To the West of the region we have the Pennines, to the South, the North York Moors and the Scottish Borders to the North.</t>
  </si>
  <si>
    <t>Our approach to independent assurance of our Bioresources Market information is consistent with that adopted for other regulatory publications, notably the Annual Performance Report (APR) and Cost Assessment publication.  Our Internal Audit team have performed a review of the information provided by management for the purpose of providing assurance to the Directors and the Audit Committee Chairman that the data to be published has been produced in accordance with the guidance provided by Ofwat.</t>
  </si>
  <si>
    <t>NW2119</t>
  </si>
  <si>
    <t>Transport</t>
  </si>
  <si>
    <t>3 Years</t>
  </si>
  <si>
    <t>Tankering of liquid sludge and cake sludge between NWL’s sites in support of NWL’s own tanker fleet</t>
  </si>
  <si>
    <t>SAS Cphos</t>
  </si>
  <si>
    <t>24 hrs 7 days</t>
  </si>
  <si>
    <t>Daily</t>
  </si>
  <si>
    <t>Twice Weekly</t>
  </si>
  <si>
    <t>12hrs 7 days</t>
  </si>
  <si>
    <t>Twice weekly</t>
  </si>
  <si>
    <t>NST1272</t>
  </si>
  <si>
    <t>NST9122</t>
  </si>
  <si>
    <t>TST1112</t>
  </si>
  <si>
    <t>WST1032</t>
  </si>
  <si>
    <t>TST3022</t>
  </si>
  <si>
    <t>WST1052</t>
  </si>
  <si>
    <t>NST1012</t>
  </si>
  <si>
    <t>TST402</t>
  </si>
  <si>
    <t>NST1612</t>
  </si>
  <si>
    <t>WST1062</t>
  </si>
  <si>
    <t>NST2332</t>
  </si>
  <si>
    <t>WST1102</t>
  </si>
  <si>
    <t>NNN1005</t>
  </si>
  <si>
    <t>TST1062</t>
  </si>
  <si>
    <t>WST1152</t>
  </si>
  <si>
    <t>TST8042</t>
  </si>
  <si>
    <t>NST2192</t>
  </si>
  <si>
    <t>NST1622</t>
  </si>
  <si>
    <t>WST1182</t>
  </si>
  <si>
    <t>NST2292</t>
  </si>
  <si>
    <t>WST1242</t>
  </si>
  <si>
    <t>TST8062</t>
  </si>
  <si>
    <t>TST2022</t>
  </si>
  <si>
    <t>NST1962</t>
  </si>
  <si>
    <t>NST2092</t>
  </si>
  <si>
    <t>WST2242</t>
  </si>
  <si>
    <t>WST1392</t>
  </si>
  <si>
    <t>WST1422</t>
  </si>
  <si>
    <t>WST1432</t>
  </si>
  <si>
    <t>WST1442</t>
  </si>
  <si>
    <t>WST1462</t>
  </si>
  <si>
    <t>NST2442</t>
  </si>
  <si>
    <t>WST1472</t>
  </si>
  <si>
    <t>NST2342</t>
  </si>
  <si>
    <t>TST6282</t>
  </si>
  <si>
    <t>NST1525</t>
  </si>
  <si>
    <t>NST8642</t>
  </si>
  <si>
    <t>NST1542</t>
  </si>
  <si>
    <t>WST1642</t>
  </si>
  <si>
    <t>WST5002</t>
  </si>
  <si>
    <t>TST7052</t>
  </si>
  <si>
    <t>TST8092</t>
  </si>
  <si>
    <t>WST1662</t>
  </si>
  <si>
    <t>WST1672</t>
  </si>
  <si>
    <t>TST9982</t>
  </si>
  <si>
    <t>TST2182</t>
  </si>
  <si>
    <t>TST5065</t>
  </si>
  <si>
    <t>TST8112</t>
  </si>
  <si>
    <t>WST1775</t>
  </si>
  <si>
    <t>WST178</t>
  </si>
  <si>
    <t>WST1802</t>
  </si>
  <si>
    <t>WST1042</t>
  </si>
  <si>
    <t>WST1875</t>
  </si>
  <si>
    <t>TST8145</t>
  </si>
  <si>
    <t>WST1902</t>
  </si>
  <si>
    <t>WST1932</t>
  </si>
  <si>
    <t>NST1172</t>
  </si>
  <si>
    <t>NST450</t>
  </si>
  <si>
    <t>TST999</t>
  </si>
  <si>
    <t>Provision of Sludge Logistics Support &amp; Tankering</t>
  </si>
  <si>
    <t>Ad-Hoc</t>
  </si>
  <si>
    <t>Biosolids Recycling Activities for Bran Sands</t>
  </si>
  <si>
    <t>13 Months</t>
  </si>
  <si>
    <t>NW2673</t>
  </si>
  <si>
    <t>Recycling</t>
  </si>
  <si>
    <t>Northumbrian Water have a requirement for stockpiling and spreading of biosolids (from advanced anaerobic 
digestion plants) for Bran Sands. NWL would deliver wastewater sludge using in-house fleet, off-load it onto 
the land/farm as instructed by the supplier, and the supplier then would be responsible for stockpiling and 
spreading activity</t>
  </si>
  <si>
    <t>NW2671</t>
  </si>
  <si>
    <t>Biosolids Recycling Activities for Howdon</t>
  </si>
  <si>
    <t>Northumbrian Water have a requirement for stockpiling and spreading of biosolids (from advanced anaerobic 
digestion plants) for Howdon. NWL would deliver wastewater sludge using in-house fleet, off-load it onto the 
land/farm as instructed by the supplier, and the supplier then would be responsible for stockpiling and 
spreading activity</t>
  </si>
  <si>
    <t>NST2031</t>
  </si>
  <si>
    <t>NST1751</t>
  </si>
  <si>
    <t>NST1711</t>
  </si>
  <si>
    <t>NST2121</t>
  </si>
  <si>
    <t>NST1552</t>
  </si>
  <si>
    <t>TST2041</t>
  </si>
  <si>
    <t>TST5082</t>
  </si>
  <si>
    <t>NST2151</t>
  </si>
  <si>
    <t>TST5042</t>
  </si>
  <si>
    <t>NST1261</t>
  </si>
  <si>
    <t>WST1332</t>
  </si>
  <si>
    <t>TST5122</t>
  </si>
  <si>
    <t>TST3112</t>
  </si>
  <si>
    <t>TST2091</t>
  </si>
  <si>
    <t>TST2201</t>
  </si>
  <si>
    <t>NST1141</t>
  </si>
  <si>
    <t>TST2142</t>
  </si>
  <si>
    <t>WST1631</t>
  </si>
  <si>
    <t>NST1501</t>
  </si>
  <si>
    <t>TST4072</t>
  </si>
  <si>
    <t>NST1411</t>
  </si>
  <si>
    <t>TST5193</t>
  </si>
  <si>
    <t>NST1061</t>
  </si>
  <si>
    <t>Hendon</t>
  </si>
  <si>
    <t>Northumbrian Water</t>
  </si>
  <si>
    <t xml:space="preserve">Tony Rutherford , Bioresources Manager. Tony.RUTHERFORD@nwl.co.uk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</si>
</sst>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
    <numFmt numFmtId="165" formatCode="0.0000"/>
    <numFmt numFmtId="166" formatCode="#,##0_ ;[Red]\-#,##0\ "/>
    <numFmt numFmtId="167" formatCode="#,##0.00_ ;[Red]\-#,##0.00\ "/>
    <numFmt numFmtId="168" formatCode="#,##0.0000_ ;[Red]\-#,##0.0000\ "/>
    <numFmt numFmtId="169" formatCode="#,##0.00000"/>
  </numFmts>
  <fonts count="29"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sz val="9"/>
      <color rgb="FFFF0000"/>
      <name val="Arial"/>
      <family val="2"/>
    </font>
    <font>
      <sz val="9"/>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64"/>
      </left>
      <right style="thin">
        <color rgb="FF857362"/>
      </right>
      <top style="thin">
        <color indexed="64"/>
      </top>
      <bottom style="thin">
        <color rgb="FF857362"/>
      </bottom>
      <diagonal/>
    </border>
    <border>
      <left style="thin">
        <color rgb="FF857362"/>
      </left>
      <right style="thin">
        <color rgb="FF857362"/>
      </right>
      <top style="thin">
        <color indexed="64"/>
      </top>
      <bottom style="thin">
        <color rgb="FF857362"/>
      </bottom>
      <diagonal/>
    </border>
    <border>
      <left style="thin">
        <color rgb="FF857362"/>
      </left>
      <right style="thin">
        <color indexed="64"/>
      </right>
      <top style="thin">
        <color indexed="64"/>
      </top>
      <bottom style="thin">
        <color rgb="FF857362"/>
      </bottom>
      <diagonal/>
    </border>
    <border>
      <left style="thin">
        <color indexed="64"/>
      </left>
      <right style="thin">
        <color rgb="FF857362"/>
      </right>
      <top style="thin">
        <color rgb="FF857362"/>
      </top>
      <bottom style="thin">
        <color indexed="64"/>
      </bottom>
      <diagonal/>
    </border>
    <border>
      <left style="thin">
        <color rgb="FF857362"/>
      </left>
      <right style="thin">
        <color rgb="FF857362"/>
      </right>
      <top style="thin">
        <color rgb="FF857362"/>
      </top>
      <bottom style="thin">
        <color indexed="64"/>
      </bottom>
      <diagonal/>
    </border>
    <border>
      <left/>
      <right style="thin">
        <color rgb="FF857362"/>
      </right>
      <top style="thin">
        <color rgb="FF857362"/>
      </top>
      <bottom style="thin">
        <color indexed="64"/>
      </bottom>
      <diagonal/>
    </border>
    <border>
      <left style="thin">
        <color rgb="FF857362"/>
      </left>
      <right style="thin">
        <color indexed="64"/>
      </right>
      <top style="thin">
        <color rgb="FF857362"/>
      </top>
      <bottom style="thin">
        <color indexed="64"/>
      </bottom>
      <diagonal/>
    </border>
  </borders>
  <cellStyleXfs count="16">
    <xf numFmtId="0" fontId="0" fillId="0" borderId="0"/>
    <xf numFmtId="0" fontId="1" fillId="0" borderId="0"/>
    <xf numFmtId="0" fontId="1" fillId="0" borderId="0"/>
    <xf numFmtId="0" fontId="18" fillId="0" borderId="0"/>
    <xf numFmtId="9" fontId="18" fillId="0" borderId="0" applyFont="0" applyFill="0" applyBorder="0" applyAlignment="0" applyProtection="0"/>
    <xf numFmtId="0" fontId="1" fillId="0" borderId="0"/>
    <xf numFmtId="0" fontId="19" fillId="6" borderId="0" applyNumberFormat="0" applyBorder="0" applyAlignment="0" applyProtection="0"/>
    <xf numFmtId="0" fontId="1"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 fillId="10" borderId="0" applyNumberFormat="0" applyBorder="0" applyAlignment="0" applyProtection="0"/>
    <xf numFmtId="0" fontId="19" fillId="11" borderId="0" applyNumberFormat="0" applyBorder="0" applyAlignment="0" applyProtection="0"/>
    <xf numFmtId="0" fontId="17" fillId="0" borderId="0"/>
    <xf numFmtId="0" fontId="1" fillId="0" borderId="0"/>
    <xf numFmtId="0" fontId="1" fillId="0" borderId="0"/>
    <xf numFmtId="0" fontId="20" fillId="0" borderId="0"/>
  </cellStyleXfs>
  <cellXfs count="175">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6" fillId="0" borderId="0" xfId="0" applyFont="1"/>
    <xf numFmtId="0" fontId="0" fillId="2" borderId="1" xfId="0" applyFill="1" applyBorder="1" applyAlignment="1">
      <alignment wrapText="1"/>
    </xf>
    <xf numFmtId="0" fontId="7" fillId="3" borderId="5" xfId="1" applyFont="1" applyFill="1" applyBorder="1" applyAlignment="1">
      <alignment horizontal="center" vertical="center" wrapText="1"/>
    </xf>
    <xf numFmtId="0" fontId="9" fillId="4" borderId="0" xfId="1" applyFont="1" applyFill="1" applyAlignment="1">
      <alignment vertical="center"/>
    </xf>
    <xf numFmtId="0" fontId="8" fillId="0" borderId="1" xfId="1" applyFont="1" applyBorder="1" applyAlignment="1">
      <alignment vertical="center" wrapText="1"/>
    </xf>
    <xf numFmtId="0" fontId="10" fillId="5" borderId="4" xfId="1" applyFont="1" applyFill="1" applyBorder="1" applyAlignment="1">
      <alignment vertical="center"/>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0" fillId="0" borderId="0" xfId="0" applyAlignment="1">
      <alignment horizontal="right"/>
    </xf>
    <xf numFmtId="0" fontId="10" fillId="5" borderId="11" xfId="1" applyFont="1" applyFill="1" applyBorder="1" applyAlignment="1">
      <alignment vertical="center"/>
    </xf>
    <xf numFmtId="0" fontId="10" fillId="5" borderId="12" xfId="1" applyFont="1" applyFill="1" applyBorder="1" applyAlignment="1">
      <alignment vertical="center"/>
    </xf>
    <xf numFmtId="0" fontId="11" fillId="3" borderId="13" xfId="1" applyFont="1" applyFill="1" applyBorder="1" applyAlignment="1">
      <alignment vertical="center"/>
    </xf>
    <xf numFmtId="0" fontId="3" fillId="4" borderId="0" xfId="1" applyFont="1" applyFill="1" applyAlignment="1">
      <alignment vertical="center"/>
    </xf>
    <xf numFmtId="0" fontId="11" fillId="3" borderId="14" xfId="1" applyFont="1" applyFill="1" applyBorder="1" applyAlignment="1">
      <alignment vertical="center" wrapText="1"/>
    </xf>
    <xf numFmtId="0" fontId="11" fillId="3" borderId="15" xfId="1" applyFont="1" applyFill="1" applyBorder="1" applyAlignment="1">
      <alignment vertical="center" wrapText="1"/>
    </xf>
    <xf numFmtId="0" fontId="11" fillId="3" borderId="16" xfId="1" applyFont="1" applyFill="1" applyBorder="1" applyAlignment="1">
      <alignment vertical="center" wrapText="1"/>
    </xf>
    <xf numFmtId="0" fontId="10" fillId="5" borderId="17" xfId="1" applyFont="1" applyFill="1" applyBorder="1" applyAlignment="1">
      <alignment vertical="center"/>
    </xf>
    <xf numFmtId="0" fontId="10" fillId="5" borderId="18" xfId="1" applyFont="1" applyFill="1" applyBorder="1" applyAlignment="1">
      <alignment vertical="center"/>
    </xf>
    <xf numFmtId="0" fontId="11" fillId="3" borderId="13" xfId="1" applyFont="1" applyFill="1" applyBorder="1" applyAlignment="1">
      <alignment vertical="center" wrapText="1"/>
    </xf>
    <xf numFmtId="0" fontId="10" fillId="5" borderId="3" xfId="1" applyFont="1" applyFill="1" applyBorder="1" applyAlignment="1">
      <alignment vertical="center"/>
    </xf>
    <xf numFmtId="0" fontId="8" fillId="2" borderId="1" xfId="1" applyFont="1" applyFill="1" applyBorder="1" applyAlignment="1">
      <alignment vertical="center" wrapText="1"/>
    </xf>
    <xf numFmtId="0" fontId="9" fillId="0" borderId="0" xfId="1" applyFont="1" applyAlignment="1">
      <alignment vertical="center"/>
    </xf>
    <xf numFmtId="0" fontId="5" fillId="4" borderId="0" xfId="1" applyFont="1" applyFill="1" applyAlignment="1">
      <alignment vertical="center"/>
    </xf>
    <xf numFmtId="0" fontId="12" fillId="0" borderId="0" xfId="0" applyFont="1"/>
    <xf numFmtId="0" fontId="13" fillId="0" borderId="0" xfId="0" applyFont="1"/>
    <xf numFmtId="0" fontId="12" fillId="0" borderId="0" xfId="0" applyFont="1" applyAlignment="1">
      <alignment wrapText="1"/>
    </xf>
    <xf numFmtId="0" fontId="12" fillId="0" borderId="20" xfId="1" applyFont="1" applyBorder="1" applyAlignment="1">
      <alignment vertical="center" wrapText="1"/>
    </xf>
    <xf numFmtId="0" fontId="12" fillId="0" borderId="21" xfId="1" applyFont="1" applyBorder="1" applyAlignment="1">
      <alignment vertical="center" wrapText="1"/>
    </xf>
    <xf numFmtId="0" fontId="12" fillId="0" borderId="22" xfId="1" applyFont="1" applyBorder="1" applyAlignment="1">
      <alignment vertical="center" wrapText="1"/>
    </xf>
    <xf numFmtId="0" fontId="12" fillId="0" borderId="23" xfId="1" applyFont="1" applyBorder="1" applyAlignment="1">
      <alignment vertical="center" wrapText="1"/>
    </xf>
    <xf numFmtId="0" fontId="12" fillId="0" borderId="24" xfId="1" applyFont="1" applyBorder="1" applyAlignment="1">
      <alignment vertical="center" wrapText="1"/>
    </xf>
    <xf numFmtId="0" fontId="12" fillId="0" borderId="25" xfId="1" applyFont="1" applyBorder="1" applyAlignment="1">
      <alignment vertical="center" wrapText="1"/>
    </xf>
    <xf numFmtId="0" fontId="12" fillId="0" borderId="4" xfId="1" applyFont="1" applyBorder="1" applyAlignment="1">
      <alignment vertical="center" wrapText="1"/>
    </xf>
    <xf numFmtId="0" fontId="12" fillId="0" borderId="29" xfId="1" applyFont="1" applyBorder="1" applyAlignment="1">
      <alignment vertical="center" wrapText="1"/>
    </xf>
    <xf numFmtId="0" fontId="10" fillId="5" borderId="32" xfId="1" applyFont="1" applyFill="1" applyBorder="1" applyAlignment="1">
      <alignment vertical="center"/>
    </xf>
    <xf numFmtId="0" fontId="14" fillId="3" borderId="34" xfId="1" applyFont="1" applyFill="1" applyBorder="1" applyAlignment="1">
      <alignment vertical="center"/>
    </xf>
    <xf numFmtId="0" fontId="14" fillId="3" borderId="34" xfId="1" applyFont="1" applyFill="1" applyBorder="1" applyAlignment="1">
      <alignment horizontal="center" vertical="center"/>
    </xf>
    <xf numFmtId="0" fontId="14" fillId="3" borderId="39" xfId="1" applyFont="1" applyFill="1" applyBorder="1" applyAlignment="1">
      <alignment horizontal="center" vertical="center"/>
    </xf>
    <xf numFmtId="0" fontId="14" fillId="0" borderId="0" xfId="1" applyFont="1" applyAlignment="1">
      <alignment horizontal="left" vertical="center"/>
    </xf>
    <xf numFmtId="0" fontId="7" fillId="3" borderId="40" xfId="1" applyFont="1" applyFill="1" applyBorder="1" applyAlignment="1">
      <alignment horizontal="center" vertical="center" wrapText="1"/>
    </xf>
    <xf numFmtId="0" fontId="0" fillId="0" borderId="0" xfId="0" applyAlignment="1">
      <alignment horizontal="center" vertical="center"/>
    </xf>
    <xf numFmtId="0" fontId="8"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8" fillId="2" borderId="1" xfId="1" applyFont="1" applyFill="1" applyBorder="1" applyAlignment="1">
      <alignment horizontal="center" vertical="center" wrapText="1"/>
    </xf>
    <xf numFmtId="0" fontId="8" fillId="0" borderId="23" xfId="2" applyFont="1" applyBorder="1" applyAlignment="1">
      <alignment horizontal="center" vertical="center"/>
    </xf>
    <xf numFmtId="0" fontId="8" fillId="0" borderId="44" xfId="2" applyFont="1" applyBorder="1" applyAlignment="1">
      <alignment horizontal="center" vertical="center" wrapText="1"/>
    </xf>
    <xf numFmtId="0" fontId="0" fillId="0" borderId="0" xfId="0" applyAlignment="1">
      <alignment horizontal="center"/>
    </xf>
    <xf numFmtId="0" fontId="16" fillId="0" borderId="0" xfId="0" applyFont="1"/>
    <xf numFmtId="0" fontId="8" fillId="0" borderId="4"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21" xfId="2" applyFont="1" applyBorder="1" applyAlignment="1">
      <alignment horizontal="center" vertical="center"/>
    </xf>
    <xf numFmtId="0" fontId="8"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8" fillId="0" borderId="0" xfId="3"/>
    <xf numFmtId="0" fontId="8" fillId="0" borderId="4" xfId="2" applyFont="1" applyBorder="1" applyAlignment="1">
      <alignment horizontal="center" vertical="center"/>
    </xf>
    <xf numFmtId="0" fontId="14" fillId="3" borderId="35"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7" fillId="3" borderId="57" xfId="1" applyFont="1" applyFill="1" applyBorder="1" applyAlignment="1">
      <alignment horizontal="center" vertical="center" wrapText="1"/>
    </xf>
    <xf numFmtId="0" fontId="0" fillId="0" borderId="52" xfId="0" applyBorder="1" applyAlignment="1">
      <alignment vertical="center" wrapText="1"/>
    </xf>
    <xf numFmtId="0" fontId="7" fillId="3" borderId="58" xfId="1" applyFont="1" applyFill="1" applyBorder="1" applyAlignment="1">
      <alignment horizontal="center" vertical="center" wrapText="1"/>
    </xf>
    <xf numFmtId="0" fontId="10" fillId="5" borderId="45" xfId="1" applyFont="1" applyFill="1" applyBorder="1" applyAlignment="1">
      <alignment vertical="center" wrapText="1"/>
    </xf>
    <xf numFmtId="0" fontId="10" fillId="5" borderId="0" xfId="1" applyFont="1" applyFill="1" applyAlignment="1">
      <alignment vertical="center" wrapText="1"/>
    </xf>
    <xf numFmtId="0" fontId="17" fillId="0" borderId="1" xfId="1" applyFont="1" applyBorder="1" applyAlignment="1">
      <alignment horizontal="center" vertical="center" wrapText="1"/>
    </xf>
    <xf numFmtId="0" fontId="17" fillId="0" borderId="1" xfId="1" applyFont="1" applyBorder="1" applyAlignment="1">
      <alignment vertical="center" wrapText="1"/>
    </xf>
    <xf numFmtId="0" fontId="17" fillId="0" borderId="1" xfId="0" applyFont="1" applyBorder="1" applyAlignment="1">
      <alignment wrapText="1"/>
    </xf>
    <xf numFmtId="0" fontId="4" fillId="0" borderId="0" xfId="0" applyFont="1"/>
    <xf numFmtId="0" fontId="4" fillId="0" borderId="1" xfId="0" applyFont="1" applyBorder="1" applyAlignment="1">
      <alignment vertical="center" wrapText="1"/>
    </xf>
    <xf numFmtId="0" fontId="7" fillId="3" borderId="1" xfId="1" applyFont="1" applyFill="1" applyBorder="1" applyAlignment="1">
      <alignment horizontal="center" vertical="center" wrapText="1"/>
    </xf>
    <xf numFmtId="0" fontId="14" fillId="3" borderId="1" xfId="1" applyFont="1" applyFill="1" applyBorder="1" applyAlignment="1">
      <alignment horizontal="center" vertical="center"/>
    </xf>
    <xf numFmtId="0" fontId="14" fillId="3" borderId="2" xfId="1" applyFont="1" applyFill="1" applyBorder="1" applyAlignment="1">
      <alignment horizontal="left" vertical="center"/>
    </xf>
    <xf numFmtId="0" fontId="23" fillId="0" borderId="21" xfId="1" applyFont="1" applyBorder="1" applyAlignment="1">
      <alignment vertical="center" wrapText="1"/>
    </xf>
    <xf numFmtId="0" fontId="23" fillId="0" borderId="20" xfId="1" applyFont="1" applyBorder="1" applyAlignment="1">
      <alignment vertical="center" wrapText="1"/>
    </xf>
    <xf numFmtId="0" fontId="24" fillId="3" borderId="8" xfId="1" applyFont="1" applyFill="1" applyBorder="1" applyAlignment="1">
      <alignment horizontal="center" vertical="center" wrapText="1"/>
    </xf>
    <xf numFmtId="0" fontId="17" fillId="0" borderId="1" xfId="0" applyFont="1" applyBorder="1" applyAlignment="1">
      <alignment vertical="center" wrapText="1"/>
    </xf>
    <xf numFmtId="0" fontId="25" fillId="4" borderId="0" xfId="1" applyFont="1" applyFill="1" applyAlignment="1">
      <alignment vertical="center"/>
    </xf>
    <xf numFmtId="0" fontId="10" fillId="0" borderId="0" xfId="0" applyFont="1"/>
    <xf numFmtId="0" fontId="0" fillId="0" borderId="0" xfId="0" applyAlignment="1">
      <alignment horizontal="center"/>
    </xf>
    <xf numFmtId="164" fontId="0" fillId="0" borderId="0" xfId="0" applyNumberFormat="1" applyAlignment="1">
      <alignment horizontal="center"/>
    </xf>
    <xf numFmtId="0" fontId="10" fillId="5" borderId="4" xfId="1" applyFont="1" applyFill="1" applyBorder="1" applyAlignment="1">
      <alignment horizontal="center" vertical="center"/>
    </xf>
    <xf numFmtId="165" fontId="10" fillId="5" borderId="4" xfId="1" applyNumberFormat="1" applyFont="1" applyFill="1" applyBorder="1" applyAlignment="1">
      <alignment horizontal="center" vertical="center"/>
    </xf>
    <xf numFmtId="164" fontId="10" fillId="5" borderId="4" xfId="1" applyNumberFormat="1" applyFont="1" applyFill="1" applyBorder="1" applyAlignment="1">
      <alignment horizontal="center" vertical="center"/>
    </xf>
    <xf numFmtId="164" fontId="0" fillId="0" borderId="0" xfId="0" applyNumberFormat="1"/>
    <xf numFmtId="165" fontId="10" fillId="5" borderId="4" xfId="1" applyNumberFormat="1" applyFont="1" applyFill="1" applyBorder="1" applyAlignment="1">
      <alignment vertical="center"/>
    </xf>
    <xf numFmtId="164" fontId="10" fillId="5" borderId="4" xfId="1" applyNumberFormat="1" applyFont="1" applyFill="1" applyBorder="1" applyAlignment="1">
      <alignment vertical="center"/>
    </xf>
    <xf numFmtId="166" fontId="10" fillId="5" borderId="4" xfId="1" applyNumberFormat="1" applyFont="1" applyFill="1" applyBorder="1" applyAlignment="1">
      <alignment vertical="center"/>
    </xf>
    <xf numFmtId="167" fontId="10" fillId="5" borderId="4" xfId="1" applyNumberFormat="1" applyFont="1" applyFill="1" applyBorder="1" applyAlignment="1">
      <alignment vertical="center"/>
    </xf>
    <xf numFmtId="168" fontId="10" fillId="5" borderId="4" xfId="1" applyNumberFormat="1" applyFont="1" applyFill="1" applyBorder="1" applyAlignment="1">
      <alignment vertical="center"/>
    </xf>
    <xf numFmtId="169" fontId="10" fillId="5" borderId="4" xfId="1" applyNumberFormat="1" applyFont="1" applyFill="1" applyBorder="1" applyAlignment="1">
      <alignment vertical="center"/>
    </xf>
    <xf numFmtId="3" fontId="10" fillId="5" borderId="4" xfId="1" applyNumberFormat="1" applyFont="1" applyFill="1" applyBorder="1" applyAlignment="1">
      <alignment vertical="center"/>
    </xf>
    <xf numFmtId="2" fontId="10" fillId="5" borderId="4" xfId="1" applyNumberFormat="1" applyFont="1" applyFill="1" applyBorder="1" applyAlignment="1">
      <alignment vertical="center"/>
    </xf>
    <xf numFmtId="0" fontId="10" fillId="5" borderId="62" xfId="1" applyFont="1" applyFill="1" applyBorder="1" applyAlignment="1">
      <alignment vertical="center"/>
    </xf>
    <xf numFmtId="0" fontId="10" fillId="5" borderId="63" xfId="1" applyFont="1" applyFill="1" applyBorder="1" applyAlignment="1">
      <alignment vertical="center"/>
    </xf>
    <xf numFmtId="0" fontId="10" fillId="5" borderId="64" xfId="1" applyFont="1" applyFill="1" applyBorder="1" applyAlignment="1">
      <alignment vertical="center"/>
    </xf>
    <xf numFmtId="0" fontId="10" fillId="5" borderId="65" xfId="1" applyFont="1" applyFill="1" applyBorder="1" applyAlignment="1">
      <alignment vertical="center"/>
    </xf>
    <xf numFmtId="17" fontId="10" fillId="5" borderId="18" xfId="1" quotePrefix="1" applyNumberFormat="1" applyFont="1" applyFill="1" applyBorder="1" applyAlignment="1">
      <alignment vertical="center"/>
    </xf>
    <xf numFmtId="0" fontId="10" fillId="5" borderId="19" xfId="1" applyFont="1" applyFill="1" applyBorder="1" applyAlignment="1">
      <alignment vertical="center" wrapText="1"/>
    </xf>
    <xf numFmtId="0" fontId="10" fillId="5" borderId="3" xfId="1" applyFont="1" applyFill="1" applyBorder="1" applyAlignment="1">
      <alignment vertical="center" wrapText="1"/>
    </xf>
    <xf numFmtId="0" fontId="10" fillId="0" borderId="3" xfId="0" applyFont="1" applyBorder="1" applyAlignment="1">
      <alignment vertical="center" wrapText="1"/>
    </xf>
    <xf numFmtId="0" fontId="10" fillId="5" borderId="4" xfId="1" applyFont="1" applyFill="1" applyBorder="1" applyAlignment="1">
      <alignment vertical="center" wrapText="1"/>
    </xf>
    <xf numFmtId="166" fontId="10" fillId="5" borderId="4" xfId="1" applyNumberFormat="1" applyFont="1" applyFill="1" applyBorder="1" applyAlignment="1">
      <alignment horizontal="center" vertical="center"/>
    </xf>
    <xf numFmtId="167" fontId="10" fillId="5" borderId="4" xfId="1" applyNumberFormat="1" applyFont="1" applyFill="1" applyBorder="1" applyAlignment="1">
      <alignment horizontal="center" vertical="center"/>
    </xf>
    <xf numFmtId="0" fontId="10" fillId="5" borderId="32" xfId="1" applyFont="1" applyFill="1" applyBorder="1" applyAlignment="1">
      <alignment horizontal="center" vertical="center"/>
    </xf>
    <xf numFmtId="0" fontId="10" fillId="5" borderId="59" xfId="1" applyFont="1" applyFill="1" applyBorder="1" applyAlignment="1">
      <alignment horizontal="center" vertical="center"/>
    </xf>
    <xf numFmtId="0" fontId="10" fillId="5" borderId="60" xfId="1" applyFont="1" applyFill="1" applyBorder="1" applyAlignment="1">
      <alignment horizontal="center" vertical="center"/>
    </xf>
    <xf numFmtId="0" fontId="10" fillId="5" borderId="61" xfId="1" applyFont="1" applyFill="1" applyBorder="1" applyAlignment="1">
      <alignment horizontal="center" vertical="center"/>
    </xf>
    <xf numFmtId="0" fontId="10" fillId="5" borderId="11" xfId="1" applyFont="1" applyFill="1" applyBorder="1" applyAlignment="1">
      <alignment horizontal="center" vertical="center"/>
    </xf>
    <xf numFmtId="0" fontId="10" fillId="5" borderId="12" xfId="1" applyFont="1" applyFill="1" applyBorder="1" applyAlignment="1">
      <alignment horizontal="center" vertical="center"/>
    </xf>
    <xf numFmtId="167" fontId="10" fillId="5" borderId="4" xfId="1" quotePrefix="1" applyNumberFormat="1" applyFont="1" applyFill="1" applyBorder="1" applyAlignment="1">
      <alignment horizontal="center" vertical="center"/>
    </xf>
    <xf numFmtId="166" fontId="10" fillId="5" borderId="4" xfId="1" quotePrefix="1" applyNumberFormat="1" applyFont="1" applyFill="1" applyBorder="1" applyAlignment="1">
      <alignment horizontal="center" vertical="center"/>
    </xf>
    <xf numFmtId="0" fontId="9" fillId="4" borderId="0" xfId="1" applyFont="1" applyFill="1" applyAlignment="1">
      <alignment vertical="center" wrapText="1"/>
    </xf>
    <xf numFmtId="3" fontId="0" fillId="0" borderId="0" xfId="0" applyNumberFormat="1"/>
    <xf numFmtId="17" fontId="10" fillId="5" borderId="4" xfId="1" applyNumberFormat="1" applyFont="1" applyFill="1" applyBorder="1" applyAlignment="1">
      <alignment horizontal="center" vertical="center"/>
    </xf>
    <xf numFmtId="168" fontId="10" fillId="5" borderId="4" xfId="1" applyNumberFormat="1" applyFont="1" applyFill="1" applyBorder="1" applyAlignment="1">
      <alignment horizontal="center" vertical="center"/>
    </xf>
    <xf numFmtId="169" fontId="10" fillId="5" borderId="4" xfId="1" applyNumberFormat="1" applyFont="1" applyFill="1" applyBorder="1" applyAlignment="1">
      <alignment horizontal="center" vertical="center"/>
    </xf>
    <xf numFmtId="3" fontId="10" fillId="5" borderId="4" xfId="1" applyNumberFormat="1" applyFont="1" applyFill="1" applyBorder="1" applyAlignment="1">
      <alignment horizontal="center" vertical="center"/>
    </xf>
    <xf numFmtId="2" fontId="10" fillId="5" borderId="4" xfId="1" applyNumberFormat="1" applyFont="1" applyFill="1" applyBorder="1" applyAlignment="1">
      <alignment horizontal="center" vertical="center"/>
    </xf>
    <xf numFmtId="0" fontId="0" fillId="0" borderId="0" xfId="0" applyAlignment="1">
      <alignment horizontal="center"/>
    </xf>
    <xf numFmtId="49" fontId="26" fillId="4" borderId="0" xfId="1" applyNumberFormat="1" applyFont="1" applyFill="1" applyAlignment="1">
      <alignment horizontal="left" vertical="center" wrapText="1"/>
    </xf>
    <xf numFmtId="0" fontId="7" fillId="3" borderId="30" xfId="1" applyFont="1" applyFill="1" applyBorder="1" applyAlignment="1">
      <alignment horizontal="center" vertical="center"/>
    </xf>
    <xf numFmtId="0" fontId="7" fillId="3" borderId="33" xfId="1" applyFont="1" applyFill="1" applyBorder="1" applyAlignment="1">
      <alignment horizontal="center" vertical="center"/>
    </xf>
    <xf numFmtId="0" fontId="7" fillId="3" borderId="31" xfId="1" applyFont="1" applyFill="1" applyBorder="1" applyAlignment="1">
      <alignment horizontal="center" vertical="center"/>
    </xf>
    <xf numFmtId="0" fontId="10" fillId="5" borderId="45" xfId="1" applyFont="1" applyFill="1" applyBorder="1" applyAlignment="1">
      <alignment horizontal="center" vertical="center" wrapText="1"/>
    </xf>
    <xf numFmtId="0" fontId="10" fillId="5" borderId="0" xfId="1" applyFont="1" applyFill="1" applyAlignment="1">
      <alignment horizontal="center" vertical="center" wrapText="1"/>
    </xf>
    <xf numFmtId="0" fontId="7" fillId="3" borderId="2"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25" fillId="4" borderId="0" xfId="1" applyFont="1" applyFill="1" applyAlignment="1">
      <alignment horizontal="left" vertical="center" wrapText="1"/>
    </xf>
    <xf numFmtId="0" fontId="10" fillId="5" borderId="41" xfId="1" applyFont="1" applyFill="1" applyBorder="1" applyAlignment="1">
      <alignment horizontal="center" vertical="center" wrapText="1"/>
    </xf>
    <xf numFmtId="0" fontId="10" fillId="5" borderId="4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0" fontId="7" fillId="3" borderId="43" xfId="1" applyFont="1" applyFill="1" applyBorder="1" applyAlignment="1">
      <alignment horizontal="center" vertical="center" wrapText="1"/>
    </xf>
    <xf numFmtId="0" fontId="10" fillId="5" borderId="43" xfId="1" applyFont="1" applyFill="1" applyBorder="1" applyAlignment="1">
      <alignment horizontal="center" vertical="center" wrapText="1"/>
    </xf>
    <xf numFmtId="0" fontId="14" fillId="3" borderId="2" xfId="1" applyFont="1" applyFill="1" applyBorder="1" applyAlignment="1">
      <alignment horizontal="left" vertical="center"/>
    </xf>
    <xf numFmtId="0" fontId="14" fillId="3" borderId="7" xfId="1" applyFont="1" applyFill="1" applyBorder="1" applyAlignment="1">
      <alignment horizontal="left" vertical="center"/>
    </xf>
    <xf numFmtId="0" fontId="14" fillId="3" borderId="13" xfId="1" applyFont="1" applyFill="1" applyBorder="1" applyAlignment="1">
      <alignment horizontal="left" vertical="center"/>
    </xf>
    <xf numFmtId="0" fontId="14" fillId="3" borderId="28" xfId="1" applyFont="1" applyFill="1" applyBorder="1" applyAlignment="1">
      <alignment horizontal="left" vertical="center"/>
    </xf>
    <xf numFmtId="0" fontId="14" fillId="3" borderId="36" xfId="1" applyFont="1" applyFill="1" applyBorder="1" applyAlignment="1">
      <alignment horizontal="center" vertical="center"/>
    </xf>
    <xf numFmtId="0" fontId="14" fillId="3" borderId="37" xfId="1" applyFont="1" applyFill="1" applyBorder="1" applyAlignment="1">
      <alignment horizontal="center" vertical="center"/>
    </xf>
    <xf numFmtId="0" fontId="14" fillId="3" borderId="38" xfId="1" applyFont="1" applyFill="1" applyBorder="1" applyAlignment="1">
      <alignment horizontal="center" vertical="center"/>
    </xf>
    <xf numFmtId="0" fontId="14" fillId="3" borderId="1" xfId="1" applyFont="1" applyFill="1" applyBorder="1" applyAlignment="1">
      <alignment horizontal="center" vertical="center"/>
    </xf>
    <xf numFmtId="0" fontId="14" fillId="3" borderId="49" xfId="1" applyFont="1" applyFill="1" applyBorder="1" applyAlignment="1">
      <alignment horizontal="center" vertical="center" wrapText="1"/>
    </xf>
    <xf numFmtId="0" fontId="14" fillId="3" borderId="50" xfId="1" applyFont="1" applyFill="1" applyBorder="1" applyAlignment="1">
      <alignment horizontal="center" vertical="center" wrapText="1"/>
    </xf>
    <xf numFmtId="0" fontId="14" fillId="3" borderId="51" xfId="1" applyFont="1" applyFill="1" applyBorder="1" applyAlignment="1">
      <alignment horizontal="center" vertical="center" wrapText="1"/>
    </xf>
    <xf numFmtId="0" fontId="14" fillId="3" borderId="52" xfId="1" applyFont="1" applyFill="1" applyBorder="1" applyAlignment="1">
      <alignment horizontal="center" vertical="center" wrapText="1"/>
    </xf>
    <xf numFmtId="0" fontId="14" fillId="3" borderId="0" xfId="1" applyFont="1" applyFill="1" applyAlignment="1">
      <alignment horizontal="center" vertical="center" wrapText="1"/>
    </xf>
    <xf numFmtId="0" fontId="14" fillId="3" borderId="53" xfId="1" applyFont="1" applyFill="1" applyBorder="1" applyAlignment="1">
      <alignment horizontal="center" vertical="center" wrapText="1"/>
    </xf>
    <xf numFmtId="0" fontId="14" fillId="3" borderId="54" xfId="1" applyFont="1" applyFill="1" applyBorder="1" applyAlignment="1">
      <alignment horizontal="center" vertical="center" wrapText="1"/>
    </xf>
    <xf numFmtId="0" fontId="14" fillId="3" borderId="55" xfId="1" applyFont="1" applyFill="1" applyBorder="1" applyAlignment="1">
      <alignment horizontal="center" vertical="center" wrapText="1"/>
    </xf>
    <xf numFmtId="0" fontId="14" fillId="3" borderId="56" xfId="1" applyFont="1" applyFill="1" applyBorder="1" applyAlignment="1">
      <alignment horizontal="center" vertical="center" wrapText="1"/>
    </xf>
    <xf numFmtId="0" fontId="12" fillId="0" borderId="47" xfId="1" applyFont="1" applyBorder="1" applyAlignment="1">
      <alignment horizontal="center" vertical="center" wrapText="1"/>
    </xf>
    <xf numFmtId="0" fontId="12" fillId="0" borderId="48" xfId="1" applyFont="1" applyBorder="1" applyAlignment="1">
      <alignment horizontal="center" vertical="center" wrapText="1"/>
    </xf>
    <xf numFmtId="0" fontId="12" fillId="0" borderId="46" xfId="1" applyFont="1" applyBorder="1" applyAlignment="1">
      <alignment horizontal="center" vertical="center" wrapText="1"/>
    </xf>
    <xf numFmtId="0" fontId="12" fillId="0" borderId="2"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4" fillId="3" borderId="30" xfId="1" applyFont="1" applyFill="1" applyBorder="1" applyAlignment="1">
      <alignment horizontal="left" vertical="center"/>
    </xf>
    <xf numFmtId="0" fontId="14" fillId="3" borderId="31" xfId="1" applyFont="1" applyFill="1" applyBorder="1" applyAlignment="1">
      <alignment horizontal="left" vertical="center"/>
    </xf>
    <xf numFmtId="0" fontId="12" fillId="0" borderId="26" xfId="1" applyFont="1" applyBorder="1" applyAlignment="1">
      <alignment horizontal="left" vertical="center" wrapText="1"/>
    </xf>
    <xf numFmtId="0" fontId="12" fillId="0" borderId="27" xfId="1" applyFont="1" applyBorder="1" applyAlignment="1">
      <alignment horizontal="left" vertical="center" wrapText="1"/>
    </xf>
  </cellXfs>
  <cellStyles count="16">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12</xdr:row>
      <xdr:rowOff>1296266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wgcloud-my.sharepoint.com/personal/tracy_strang_nwl_co_uk/Documents/GDrive/WW%20Treatment/APR%202023/03%20March%202024/Bioresources%20Marketing/Population%20and%20Classification%20List%20of%20SItes%202024.xlsx" TargetMode="External"/><Relationship Id="rId1" Type="http://schemas.openxmlformats.org/officeDocument/2006/relationships/externalLinkPath" Target="https://nwgcloud-my.sharepoint.com/personal/tracy_strang_nwl_co_uk/Documents/GDrive/WW%20Treatment/APR%202023/03%20March%202024/Bioresources%20Marketing/Population%20and%20Classification%20List%20of%20SIte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 Sites (8A.10) 23-24"/>
      <sheetName val="Small Sites 23-24"/>
      <sheetName val="22-23"/>
      <sheetName val="Pop LU"/>
      <sheetName val="Large Site Yr on Yr"/>
      <sheetName val="Sheet4"/>
      <sheetName val="List of Sites 8A.10"/>
    </sheetNames>
    <sheetDataSet>
      <sheetData sheetId="0">
        <row r="2">
          <cell r="A2" t="str">
            <v>Site Name</v>
          </cell>
          <cell r="B2" t="str">
            <v>TDS</v>
          </cell>
          <cell r="C2" t="str">
            <v>%DS</v>
          </cell>
          <cell r="D2" t="str">
            <v>Pop</v>
          </cell>
          <cell r="E2" t="str">
            <v>Treatment Type</v>
          </cell>
          <cell r="F2" t="str">
            <v>&gt; or &lt; 2,000 Pop</v>
          </cell>
          <cell r="G2" t="str">
            <v>Include / Exclude</v>
          </cell>
          <cell r="H2" t="str">
            <v>No Decimal Place</v>
          </cell>
          <cell r="I2" t="str">
            <v>2 Decimal Place</v>
          </cell>
        </row>
        <row r="3">
          <cell r="A3" t="str">
            <v>Alnwick STW</v>
          </cell>
          <cell r="B3">
            <v>327.0166099999999</v>
          </cell>
          <cell r="C3">
            <v>1.8493333333333324</v>
          </cell>
          <cell r="D3">
            <v>7833.2154723978201</v>
          </cell>
          <cell r="E3" t="str">
            <v>SB</v>
          </cell>
          <cell r="F3" t="str">
            <v>Larger</v>
          </cell>
          <cell r="G3" t="str">
            <v>Include</v>
          </cell>
          <cell r="H3">
            <v>327</v>
          </cell>
          <cell r="I3">
            <v>1.85</v>
          </cell>
        </row>
        <row r="4">
          <cell r="A4" t="str">
            <v>Amble STW</v>
          </cell>
          <cell r="B4">
            <v>174.06924400000011</v>
          </cell>
          <cell r="C4">
            <v>2.7125213675213691</v>
          </cell>
          <cell r="D4">
            <v>8651.1701142536258</v>
          </cell>
          <cell r="E4" t="str">
            <v>SO SAS</v>
          </cell>
          <cell r="F4" t="str">
            <v>Larger</v>
          </cell>
          <cell r="G4" t="str">
            <v>Include</v>
          </cell>
          <cell r="H4">
            <v>174</v>
          </cell>
          <cell r="I4">
            <v>2.71</v>
          </cell>
        </row>
        <row r="5">
          <cell r="A5" t="str">
            <v>Aycliffe STW</v>
          </cell>
          <cell r="B5">
            <v>1305.5665549090897</v>
          </cell>
          <cell r="C5">
            <v>3.5634632034632086</v>
          </cell>
          <cell r="D5">
            <v>41949.997670940691</v>
          </cell>
          <cell r="E5" t="str">
            <v>TA2</v>
          </cell>
          <cell r="F5" t="str">
            <v>Larger</v>
          </cell>
          <cell r="G5" t="str">
            <v>Include</v>
          </cell>
          <cell r="H5">
            <v>1306</v>
          </cell>
          <cell r="I5">
            <v>3.56</v>
          </cell>
        </row>
        <row r="6">
          <cell r="A6" t="str">
            <v>Barkers Haugh STW</v>
          </cell>
          <cell r="B6">
            <v>904.00012199999935</v>
          </cell>
          <cell r="C6">
            <v>3.6197240618101612</v>
          </cell>
          <cell r="D6">
            <v>35740.85093695821</v>
          </cell>
          <cell r="E6" t="str">
            <v>TB2</v>
          </cell>
          <cell r="F6" t="str">
            <v>Larger</v>
          </cell>
          <cell r="G6" t="str">
            <v>Include</v>
          </cell>
          <cell r="H6">
            <v>904</v>
          </cell>
          <cell r="I6">
            <v>3.62</v>
          </cell>
        </row>
        <row r="7">
          <cell r="A7" t="str">
            <v>Barnard Castle STW</v>
          </cell>
          <cell r="B7">
            <v>160.76864699999999</v>
          </cell>
          <cell r="C7">
            <v>3.0316176470588254</v>
          </cell>
          <cell r="D7">
            <v>7202.6187574709829</v>
          </cell>
          <cell r="E7" t="str">
            <v>SB</v>
          </cell>
          <cell r="F7" t="str">
            <v>Larger</v>
          </cell>
          <cell r="G7" t="str">
            <v>Include</v>
          </cell>
          <cell r="H7">
            <v>161</v>
          </cell>
          <cell r="I7">
            <v>3.03</v>
          </cell>
        </row>
        <row r="8">
          <cell r="A8" t="str">
            <v>Belmont STW</v>
          </cell>
          <cell r="B8">
            <v>373.18501399999991</v>
          </cell>
          <cell r="C8">
            <v>5.1958302583025855</v>
          </cell>
          <cell r="D8">
            <v>10008.798680697244</v>
          </cell>
          <cell r="E8" t="str">
            <v>TB2</v>
          </cell>
          <cell r="F8" t="str">
            <v>Larger</v>
          </cell>
          <cell r="G8" t="str">
            <v>Include</v>
          </cell>
          <cell r="H8">
            <v>373</v>
          </cell>
          <cell r="I8">
            <v>5.2</v>
          </cell>
        </row>
        <row r="9">
          <cell r="A9" t="str">
            <v>Berwick STW</v>
          </cell>
          <cell r="B9">
            <v>583.18002200000024</v>
          </cell>
          <cell r="C9">
            <v>4.2258317025440277</v>
          </cell>
          <cell r="D9">
            <v>16819.660983688525</v>
          </cell>
          <cell r="E9" t="str">
            <v>SAS</v>
          </cell>
          <cell r="F9" t="str">
            <v>Larger</v>
          </cell>
          <cell r="G9" t="str">
            <v>Include</v>
          </cell>
          <cell r="H9">
            <v>583</v>
          </cell>
          <cell r="I9">
            <v>4.2300000000000004</v>
          </cell>
        </row>
        <row r="10">
          <cell r="A10" t="str">
            <v>Billingham STW</v>
          </cell>
          <cell r="B10">
            <v>608.54428800000051</v>
          </cell>
          <cell r="C10">
            <v>2.7125895953757198</v>
          </cell>
          <cell r="D10">
            <v>32132.398237023779</v>
          </cell>
          <cell r="E10" t="str">
            <v>SO TA2</v>
          </cell>
          <cell r="F10" t="str">
            <v>Larger</v>
          </cell>
          <cell r="G10" t="str">
            <v>Include</v>
          </cell>
          <cell r="H10">
            <v>609</v>
          </cell>
          <cell r="I10">
            <v>2.71</v>
          </cell>
        </row>
        <row r="11">
          <cell r="A11" t="str">
            <v>Blyth STW</v>
          </cell>
          <cell r="B11">
            <v>655.04342600000052</v>
          </cell>
          <cell r="C11">
            <v>5.1003887688984868</v>
          </cell>
          <cell r="D11">
            <v>28160.587527412124</v>
          </cell>
          <cell r="E11" t="str">
            <v>SAS</v>
          </cell>
          <cell r="F11" t="str">
            <v>Larger</v>
          </cell>
          <cell r="G11" t="str">
            <v>Include</v>
          </cell>
          <cell r="H11">
            <v>655</v>
          </cell>
          <cell r="I11">
            <v>5.0999999999999996</v>
          </cell>
        </row>
        <row r="12">
          <cell r="A12" t="str">
            <v>Bowburn STW</v>
          </cell>
          <cell r="B12">
            <v>296.50848699999989</v>
          </cell>
          <cell r="C12">
            <v>4.1832421875000021</v>
          </cell>
          <cell r="D12">
            <v>7975.3901501891323</v>
          </cell>
          <cell r="E12" t="str">
            <v>TB1</v>
          </cell>
          <cell r="F12" t="str">
            <v>Larger</v>
          </cell>
          <cell r="G12" t="str">
            <v>Include</v>
          </cell>
          <cell r="H12">
            <v>297</v>
          </cell>
          <cell r="I12">
            <v>4.18</v>
          </cell>
        </row>
        <row r="13">
          <cell r="A13" t="str">
            <v>Bran Sands</v>
          </cell>
          <cell r="B13">
            <v>17366</v>
          </cell>
          <cell r="E13" t="str">
            <v>SAS</v>
          </cell>
          <cell r="F13" t="str">
            <v>Larger</v>
          </cell>
          <cell r="G13" t="str">
            <v>Include</v>
          </cell>
          <cell r="H13">
            <v>17366</v>
          </cell>
          <cell r="I13">
            <v>0</v>
          </cell>
        </row>
        <row r="14">
          <cell r="A14" t="str">
            <v>Broomhaugh STW</v>
          </cell>
          <cell r="B14">
            <v>149.62777600000004</v>
          </cell>
          <cell r="C14">
            <v>2.6869306930693053</v>
          </cell>
          <cell r="D14">
            <v>4215.8406073211318</v>
          </cell>
          <cell r="E14" t="str">
            <v>SAS</v>
          </cell>
          <cell r="F14" t="str">
            <v>Larger</v>
          </cell>
          <cell r="G14" t="str">
            <v>Include</v>
          </cell>
          <cell r="H14">
            <v>150</v>
          </cell>
          <cell r="I14">
            <v>2.69</v>
          </cell>
        </row>
        <row r="15">
          <cell r="A15" t="str">
            <v>Browney STW</v>
          </cell>
          <cell r="B15">
            <v>535.98055299999976</v>
          </cell>
          <cell r="C15">
            <v>3.9229179810725583</v>
          </cell>
          <cell r="D15">
            <v>14754.871595460918</v>
          </cell>
          <cell r="E15" t="str">
            <v>TA2</v>
          </cell>
          <cell r="F15" t="str">
            <v>Larger</v>
          </cell>
          <cell r="G15" t="str">
            <v>Include</v>
          </cell>
          <cell r="H15">
            <v>536</v>
          </cell>
          <cell r="I15">
            <v>3.92</v>
          </cell>
        </row>
        <row r="16">
          <cell r="A16" t="str">
            <v>Cambois STW</v>
          </cell>
          <cell r="B16">
            <v>660.41856200000052</v>
          </cell>
          <cell r="C16">
            <v>3.4408645533141229</v>
          </cell>
          <cell r="D16">
            <v>17349.594612231314</v>
          </cell>
          <cell r="E16" t="str">
            <v>SO SAS</v>
          </cell>
          <cell r="F16" t="str">
            <v>Larger</v>
          </cell>
          <cell r="G16" t="str">
            <v>Include</v>
          </cell>
          <cell r="H16">
            <v>660</v>
          </cell>
          <cell r="I16">
            <v>3.44</v>
          </cell>
        </row>
        <row r="17">
          <cell r="A17" t="str">
            <v>Carlton &amp; Redmarshall STW</v>
          </cell>
          <cell r="B17">
            <v>46.147290999999981</v>
          </cell>
          <cell r="C17">
            <v>2.3079861111111111</v>
          </cell>
          <cell r="D17">
            <v>2568.7382129945036</v>
          </cell>
          <cell r="E17" t="str">
            <v>SB</v>
          </cell>
          <cell r="F17" t="str">
            <v>Larger</v>
          </cell>
          <cell r="G17" t="str">
            <v>Include</v>
          </cell>
          <cell r="H17">
            <v>46</v>
          </cell>
          <cell r="I17">
            <v>2.31</v>
          </cell>
        </row>
        <row r="18">
          <cell r="A18" t="str">
            <v>Chester Le Street STW</v>
          </cell>
          <cell r="B18">
            <v>762.62103600000137</v>
          </cell>
          <cell r="C18">
            <v>4.5246319018404959</v>
          </cell>
          <cell r="D18">
            <v>24329.287239071247</v>
          </cell>
          <cell r="E18" t="str">
            <v>TB2</v>
          </cell>
          <cell r="F18" t="str">
            <v>Larger</v>
          </cell>
          <cell r="G18" t="str">
            <v>Include</v>
          </cell>
          <cell r="H18">
            <v>763</v>
          </cell>
          <cell r="I18">
            <v>4.5199999999999996</v>
          </cell>
        </row>
        <row r="19">
          <cell r="A19" t="str">
            <v>Chilton Lane STW</v>
          </cell>
          <cell r="B19">
            <v>60.762987000000045</v>
          </cell>
          <cell r="C19">
            <v>2.7859722222222216</v>
          </cell>
          <cell r="D19">
            <v>2080.1333333333341</v>
          </cell>
          <cell r="E19" t="str">
            <v>TB1</v>
          </cell>
          <cell r="F19" t="str">
            <v>Larger</v>
          </cell>
          <cell r="G19" t="str">
            <v>Include</v>
          </cell>
          <cell r="H19">
            <v>61</v>
          </cell>
          <cell r="I19">
            <v>2.79</v>
          </cell>
        </row>
        <row r="20">
          <cell r="A20" t="str">
            <v>Consett STW</v>
          </cell>
          <cell r="B20">
            <v>884.45487799999944</v>
          </cell>
          <cell r="C20">
            <v>5.0829721362229119</v>
          </cell>
          <cell r="D20">
            <v>38657.477933412156</v>
          </cell>
          <cell r="E20" t="str">
            <v>TB2</v>
          </cell>
          <cell r="F20" t="str">
            <v>Larger</v>
          </cell>
          <cell r="G20" t="str">
            <v>Include</v>
          </cell>
          <cell r="H20">
            <v>884</v>
          </cell>
          <cell r="I20">
            <v>5.08</v>
          </cell>
        </row>
        <row r="21">
          <cell r="A21" t="str">
            <v>Cramlington STW</v>
          </cell>
          <cell r="B21">
            <v>677.17351499999916</v>
          </cell>
          <cell r="C21">
            <v>3.509691876750701</v>
          </cell>
          <cell r="D21">
            <v>26038.668644769776</v>
          </cell>
          <cell r="E21" t="str">
            <v>SAS</v>
          </cell>
          <cell r="F21" t="str">
            <v>Larger</v>
          </cell>
          <cell r="G21" t="str">
            <v>Include</v>
          </cell>
          <cell r="H21">
            <v>677</v>
          </cell>
          <cell r="I21">
            <v>3.51</v>
          </cell>
        </row>
        <row r="22">
          <cell r="A22" t="str">
            <v>Crookhall STW</v>
          </cell>
          <cell r="B22">
            <v>70.853148999999974</v>
          </cell>
          <cell r="C22">
            <v>3.7180991735537186</v>
          </cell>
          <cell r="D22">
            <v>5399.9545774298103</v>
          </cell>
          <cell r="E22" t="str">
            <v>TB1</v>
          </cell>
          <cell r="F22" t="str">
            <v>Larger</v>
          </cell>
          <cell r="G22" t="str">
            <v>Include</v>
          </cell>
          <cell r="H22">
            <v>71</v>
          </cell>
          <cell r="I22">
            <v>3.72</v>
          </cell>
        </row>
        <row r="23">
          <cell r="A23" t="str">
            <v>East Tanfield STW</v>
          </cell>
          <cell r="B23">
            <v>460.81720700000011</v>
          </cell>
          <cell r="C23">
            <v>5.6710130718954295</v>
          </cell>
          <cell r="D23">
            <v>30943.434035060771</v>
          </cell>
          <cell r="E23" t="str">
            <v>TB2</v>
          </cell>
          <cell r="F23" t="str">
            <v>Larger</v>
          </cell>
          <cell r="G23" t="str">
            <v>Include</v>
          </cell>
          <cell r="H23">
            <v>461</v>
          </cell>
          <cell r="I23">
            <v>5.67</v>
          </cell>
        </row>
        <row r="24">
          <cell r="A24" t="str">
            <v>Esh Winning STW</v>
          </cell>
          <cell r="B24">
            <v>79.051818000000026</v>
          </cell>
          <cell r="C24">
            <v>2.9112865497076035</v>
          </cell>
          <cell r="D24">
            <v>3318.7736111111108</v>
          </cell>
          <cell r="E24" t="str">
            <v>TB2</v>
          </cell>
          <cell r="F24" t="str">
            <v>Larger</v>
          </cell>
          <cell r="G24" t="str">
            <v>Include</v>
          </cell>
          <cell r="H24">
            <v>79</v>
          </cell>
          <cell r="I24">
            <v>2.91</v>
          </cell>
        </row>
        <row r="25">
          <cell r="A25" t="str">
            <v>Fishburn STW</v>
          </cell>
          <cell r="B25">
            <v>64.876111999999992</v>
          </cell>
          <cell r="C25">
            <v>4.4720792079207907</v>
          </cell>
          <cell r="D25">
            <v>3135.3666666666663</v>
          </cell>
          <cell r="E25" t="str">
            <v>SB</v>
          </cell>
          <cell r="F25" t="str">
            <v>Larger</v>
          </cell>
          <cell r="G25" t="str">
            <v>Include</v>
          </cell>
          <cell r="H25">
            <v>65</v>
          </cell>
          <cell r="I25">
            <v>4.47</v>
          </cell>
        </row>
        <row r="26">
          <cell r="A26" t="str">
            <v>Great Ayton STW</v>
          </cell>
          <cell r="B26">
            <v>93.345894999999942</v>
          </cell>
          <cell r="C26">
            <v>1.8295145631067964</v>
          </cell>
          <cell r="D26">
            <v>3049.7388888888891</v>
          </cell>
          <cell r="E26" t="str">
            <v>TB2</v>
          </cell>
          <cell r="F26" t="str">
            <v>Larger</v>
          </cell>
          <cell r="G26" t="str">
            <v>Include</v>
          </cell>
          <cell r="H26">
            <v>93</v>
          </cell>
          <cell r="I26">
            <v>1.83</v>
          </cell>
        </row>
        <row r="27">
          <cell r="A27" t="str">
            <v>Haltwhistle STW</v>
          </cell>
          <cell r="B27">
            <v>62.252652000000019</v>
          </cell>
          <cell r="C27">
            <v>3.2219444444444432</v>
          </cell>
          <cell r="D27">
            <v>2426.7784030549697</v>
          </cell>
          <cell r="E27" t="str">
            <v>SB</v>
          </cell>
          <cell r="F27" t="str">
            <v>Larger</v>
          </cell>
          <cell r="G27" t="str">
            <v>Include</v>
          </cell>
          <cell r="H27">
            <v>62</v>
          </cell>
          <cell r="I27">
            <v>3.22</v>
          </cell>
        </row>
        <row r="28">
          <cell r="A28" t="str">
            <v>Hendon SHC</v>
          </cell>
          <cell r="B28">
            <v>1.77762</v>
          </cell>
          <cell r="C28">
            <v>6.89</v>
          </cell>
          <cell r="D28">
            <v>185412.09745622132</v>
          </cell>
          <cell r="E28" t="str">
            <v>SO TA2</v>
          </cell>
          <cell r="F28" t="str">
            <v>Larger</v>
          </cell>
          <cell r="G28" t="str">
            <v>Include</v>
          </cell>
          <cell r="H28">
            <v>2</v>
          </cell>
          <cell r="I28">
            <v>6.89</v>
          </cell>
        </row>
        <row r="29">
          <cell r="A29" t="str">
            <v>Hexham STW</v>
          </cell>
          <cell r="B29">
            <v>548.83894599999996</v>
          </cell>
          <cell r="C29">
            <v>2.6415558510638264</v>
          </cell>
          <cell r="D29">
            <v>8863.8823464024317</v>
          </cell>
          <cell r="E29" t="str">
            <v>SAS</v>
          </cell>
          <cell r="F29" t="str">
            <v>Larger</v>
          </cell>
          <cell r="G29" t="str">
            <v>Include</v>
          </cell>
          <cell r="H29">
            <v>549</v>
          </cell>
          <cell r="I29">
            <v>2.64</v>
          </cell>
        </row>
        <row r="30">
          <cell r="A30" t="str">
            <v>Horden STW</v>
          </cell>
          <cell r="B30">
            <v>1269.0531370000001</v>
          </cell>
          <cell r="C30">
            <v>4.8888223350253828</v>
          </cell>
          <cell r="D30">
            <v>50191.747430347168</v>
          </cell>
          <cell r="E30" t="str">
            <v>SO SAS</v>
          </cell>
          <cell r="F30" t="str">
            <v>Larger</v>
          </cell>
          <cell r="G30" t="str">
            <v>Include</v>
          </cell>
          <cell r="H30">
            <v>1269</v>
          </cell>
          <cell r="I30">
            <v>4.8899999999999997</v>
          </cell>
        </row>
        <row r="31">
          <cell r="A31" t="str">
            <v>Howdon STW</v>
          </cell>
          <cell r="B31">
            <v>21966</v>
          </cell>
          <cell r="E31" t="str">
            <v>SAS</v>
          </cell>
          <cell r="F31" t="str">
            <v>Larger</v>
          </cell>
          <cell r="G31" t="str">
            <v>Include</v>
          </cell>
          <cell r="H31">
            <v>21966</v>
          </cell>
          <cell r="I31">
            <v>0</v>
          </cell>
        </row>
        <row r="32">
          <cell r="A32" t="str">
            <v>Hustledown STW</v>
          </cell>
          <cell r="B32">
            <v>416.98586900000038</v>
          </cell>
          <cell r="C32">
            <v>5.5088382687927107</v>
          </cell>
          <cell r="D32">
            <v>8181.6373628311349</v>
          </cell>
          <cell r="E32" t="str">
            <v>TB2</v>
          </cell>
          <cell r="F32" t="str">
            <v>Larger</v>
          </cell>
          <cell r="G32" t="str">
            <v>Include</v>
          </cell>
          <cell r="H32">
            <v>417</v>
          </cell>
          <cell r="I32">
            <v>5.51</v>
          </cell>
        </row>
        <row r="33">
          <cell r="A33" t="str">
            <v>Kelloe STW</v>
          </cell>
          <cell r="B33">
            <v>16.956437000000001</v>
          </cell>
          <cell r="C33">
            <v>2.0153124999999998</v>
          </cell>
          <cell r="D33">
            <v>3598.6388888888887</v>
          </cell>
          <cell r="E33" t="str">
            <v>TB2</v>
          </cell>
          <cell r="F33" t="str">
            <v>Larger</v>
          </cell>
          <cell r="G33" t="str">
            <v>Include</v>
          </cell>
          <cell r="H33">
            <v>17</v>
          </cell>
          <cell r="I33">
            <v>2.02</v>
          </cell>
        </row>
        <row r="34">
          <cell r="A34" t="str">
            <v>Knitsley STW</v>
          </cell>
          <cell r="B34">
            <v>96.572099000000037</v>
          </cell>
          <cell r="C34">
            <v>3.1461904761904744</v>
          </cell>
          <cell r="D34">
            <v>4703.9121792538763</v>
          </cell>
          <cell r="E34" t="str">
            <v>SB</v>
          </cell>
          <cell r="F34" t="str">
            <v>Larger</v>
          </cell>
          <cell r="G34" t="str">
            <v>Include</v>
          </cell>
          <cell r="H34">
            <v>97</v>
          </cell>
          <cell r="I34">
            <v>3.15</v>
          </cell>
        </row>
        <row r="35">
          <cell r="A35" t="str">
            <v>Lanchester STW</v>
          </cell>
          <cell r="B35">
            <v>94.779746999999944</v>
          </cell>
          <cell r="C35">
            <v>2.5107762557077606</v>
          </cell>
          <cell r="D35">
            <v>3819.4231207226276</v>
          </cell>
          <cell r="E35" t="str">
            <v>TB1</v>
          </cell>
          <cell r="F35" t="str">
            <v>Larger</v>
          </cell>
          <cell r="G35" t="str">
            <v>Include</v>
          </cell>
          <cell r="H35">
            <v>95</v>
          </cell>
          <cell r="I35">
            <v>2.5099999999999998</v>
          </cell>
        </row>
        <row r="36">
          <cell r="A36" t="str">
            <v>Leamside (West Rainton) STW</v>
          </cell>
          <cell r="B36">
            <v>39.498027000000008</v>
          </cell>
          <cell r="C36">
            <v>2.894315789473684</v>
          </cell>
          <cell r="D36">
            <v>2725.3708333333329</v>
          </cell>
          <cell r="E36" t="str">
            <v>SB</v>
          </cell>
          <cell r="F36" t="str">
            <v>Larger</v>
          </cell>
          <cell r="G36" t="str">
            <v>Include</v>
          </cell>
          <cell r="H36">
            <v>39</v>
          </cell>
          <cell r="I36">
            <v>2.89</v>
          </cell>
        </row>
        <row r="37">
          <cell r="A37" t="str">
            <v>Lockhaugh STW</v>
          </cell>
          <cell r="B37">
            <v>350.12022599999995</v>
          </cell>
          <cell r="C37">
            <v>4.8203636363636377</v>
          </cell>
          <cell r="D37">
            <v>8284.7202535064116</v>
          </cell>
          <cell r="E37" t="str">
            <v>TB2</v>
          </cell>
          <cell r="F37" t="str">
            <v>Larger</v>
          </cell>
          <cell r="G37" t="str">
            <v>Include</v>
          </cell>
          <cell r="H37">
            <v>350</v>
          </cell>
          <cell r="I37">
            <v>4.82</v>
          </cell>
        </row>
        <row r="38">
          <cell r="A38" t="str">
            <v>Low Wadsworth STW</v>
          </cell>
          <cell r="B38">
            <v>200.24824999999998</v>
          </cell>
          <cell r="C38">
            <v>2.6920714285714284</v>
          </cell>
          <cell r="D38">
            <v>10502.180182850794</v>
          </cell>
          <cell r="E38" t="str">
            <v>TB2</v>
          </cell>
          <cell r="F38" t="str">
            <v>Larger</v>
          </cell>
          <cell r="G38" t="str">
            <v>Include</v>
          </cell>
          <cell r="H38">
            <v>200</v>
          </cell>
          <cell r="I38">
            <v>2.69</v>
          </cell>
        </row>
        <row r="39">
          <cell r="A39" t="str">
            <v>Lynemouth STW</v>
          </cell>
          <cell r="B39">
            <v>274.249369</v>
          </cell>
          <cell r="C39">
            <v>3.5789492753623184</v>
          </cell>
          <cell r="D39">
            <v>8036.3126429474087</v>
          </cell>
          <cell r="E39" t="str">
            <v>SB</v>
          </cell>
          <cell r="F39" t="str">
            <v>Larger</v>
          </cell>
          <cell r="G39" t="str">
            <v>Include</v>
          </cell>
          <cell r="H39">
            <v>274</v>
          </cell>
          <cell r="I39">
            <v>3.58</v>
          </cell>
        </row>
        <row r="40">
          <cell r="A40" t="str">
            <v>Marske STW</v>
          </cell>
          <cell r="B40">
            <v>1317.7795130000004</v>
          </cell>
          <cell r="C40">
            <v>3.3469818913480887</v>
          </cell>
          <cell r="D40">
            <v>58222.03378806304</v>
          </cell>
          <cell r="E40" t="str">
            <v>SO TA2</v>
          </cell>
          <cell r="F40" t="str">
            <v>Larger</v>
          </cell>
          <cell r="G40" t="str">
            <v>Include</v>
          </cell>
          <cell r="H40">
            <v>1318</v>
          </cell>
          <cell r="I40">
            <v>3.35</v>
          </cell>
        </row>
        <row r="41">
          <cell r="A41" t="str">
            <v>Morpeth SHC</v>
          </cell>
          <cell r="B41">
            <v>42.887001999999995</v>
          </cell>
          <cell r="C41">
            <v>4.6698181818181812</v>
          </cell>
          <cell r="D41">
            <v>18647.941746180622</v>
          </cell>
          <cell r="E41" t="str">
            <v>TB2</v>
          </cell>
          <cell r="F41" t="str">
            <v>Larger</v>
          </cell>
          <cell r="G41" t="str">
            <v>Include</v>
          </cell>
          <cell r="H41">
            <v>43</v>
          </cell>
          <cell r="I41">
            <v>4.67</v>
          </cell>
        </row>
        <row r="42">
          <cell r="A42" t="str">
            <v>Newbiggin STW</v>
          </cell>
          <cell r="B42">
            <v>878.01075899999887</v>
          </cell>
          <cell r="C42">
            <v>3.4990217391304368</v>
          </cell>
          <cell r="D42">
            <v>30897.439171225782</v>
          </cell>
          <cell r="E42" t="str">
            <v>SO SAS</v>
          </cell>
          <cell r="F42" t="str">
            <v>Larger</v>
          </cell>
          <cell r="G42" t="str">
            <v>Include</v>
          </cell>
          <cell r="H42">
            <v>878</v>
          </cell>
          <cell r="I42">
            <v>3.5</v>
          </cell>
        </row>
        <row r="43">
          <cell r="A43" t="str">
            <v>Pegswood STW</v>
          </cell>
          <cell r="B43">
            <v>70.018551999999985</v>
          </cell>
          <cell r="C43">
            <v>3.154062499999998</v>
          </cell>
          <cell r="D43">
            <v>3333.4272067946063</v>
          </cell>
          <cell r="E43" t="str">
            <v>TB1</v>
          </cell>
          <cell r="F43" t="str">
            <v>Larger</v>
          </cell>
          <cell r="G43" t="str">
            <v>Include</v>
          </cell>
          <cell r="H43">
            <v>70</v>
          </cell>
          <cell r="I43">
            <v>3.15</v>
          </cell>
        </row>
        <row r="44">
          <cell r="A44" t="str">
            <v>Sacriston STW</v>
          </cell>
          <cell r="B44">
            <v>94.439294999999944</v>
          </cell>
          <cell r="C44">
            <v>3.3533834586466171</v>
          </cell>
          <cell r="D44">
            <v>4291.864548406068</v>
          </cell>
          <cell r="E44" t="str">
            <v>TB1</v>
          </cell>
          <cell r="F44" t="str">
            <v>Larger</v>
          </cell>
          <cell r="G44" t="str">
            <v>Include</v>
          </cell>
          <cell r="H44">
            <v>94</v>
          </cell>
          <cell r="I44">
            <v>3.35</v>
          </cell>
        </row>
        <row r="45">
          <cell r="A45" t="str">
            <v>Seaham STW</v>
          </cell>
          <cell r="B45">
            <v>1104.4745219999998</v>
          </cell>
          <cell r="C45">
            <v>4.877847222222222</v>
          </cell>
          <cell r="D45">
            <v>30386.083528061947</v>
          </cell>
          <cell r="E45" t="str">
            <v>SO SAS</v>
          </cell>
          <cell r="F45" t="str">
            <v>Larger</v>
          </cell>
          <cell r="G45" t="str">
            <v>Include</v>
          </cell>
          <cell r="H45">
            <v>1104</v>
          </cell>
          <cell r="I45">
            <v>4.88</v>
          </cell>
        </row>
        <row r="46">
          <cell r="A46" t="str">
            <v>Seaton Carew STW</v>
          </cell>
          <cell r="B46">
            <v>2488.0934909999955</v>
          </cell>
          <cell r="C46">
            <v>3.6017853020392443</v>
          </cell>
          <cell r="D46">
            <v>118049.16670091292</v>
          </cell>
          <cell r="E46" t="str">
            <v>SO TA2</v>
          </cell>
          <cell r="F46" t="str">
            <v>Larger</v>
          </cell>
          <cell r="G46" t="str">
            <v>Include</v>
          </cell>
          <cell r="H46">
            <v>2488</v>
          </cell>
          <cell r="I46">
            <v>3.6</v>
          </cell>
        </row>
        <row r="47">
          <cell r="A47" t="str">
            <v>Sedgefield STW</v>
          </cell>
          <cell r="B47">
            <v>93.085645999999983</v>
          </cell>
          <cell r="C47">
            <v>3.0076153846153852</v>
          </cell>
          <cell r="D47">
            <v>4777.6760980138461</v>
          </cell>
          <cell r="E47" t="str">
            <v>TB1</v>
          </cell>
          <cell r="F47" t="str">
            <v>Larger</v>
          </cell>
          <cell r="G47" t="str">
            <v>Include</v>
          </cell>
          <cell r="H47">
            <v>93</v>
          </cell>
          <cell r="I47">
            <v>3.01</v>
          </cell>
        </row>
        <row r="48">
          <cell r="A48" t="str">
            <v>Sedgeletch STW</v>
          </cell>
          <cell r="B48">
            <v>1757.413927000001</v>
          </cell>
          <cell r="C48">
            <v>4.0712182410423461</v>
          </cell>
          <cell r="D48">
            <v>32883.095808034093</v>
          </cell>
          <cell r="E48" t="str">
            <v>TA2</v>
          </cell>
          <cell r="F48" t="str">
            <v>Larger</v>
          </cell>
          <cell r="G48" t="str">
            <v>Include</v>
          </cell>
          <cell r="H48">
            <v>1757</v>
          </cell>
          <cell r="I48">
            <v>4.07</v>
          </cell>
        </row>
        <row r="49">
          <cell r="A49" t="str">
            <v>Sherburn STW</v>
          </cell>
          <cell r="B49">
            <v>110.90584299999999</v>
          </cell>
          <cell r="C49">
            <v>2.1436320754716984</v>
          </cell>
          <cell r="D49">
            <v>3356.4861111111104</v>
          </cell>
          <cell r="E49" t="str">
            <v>TB1</v>
          </cell>
          <cell r="F49" t="str">
            <v>Larger</v>
          </cell>
          <cell r="G49" t="str">
            <v>Include</v>
          </cell>
          <cell r="H49">
            <v>111</v>
          </cell>
          <cell r="I49">
            <v>2.14</v>
          </cell>
        </row>
        <row r="50">
          <cell r="A50" t="str">
            <v>Skinningrove STW</v>
          </cell>
          <cell r="B50">
            <v>126.68671699999994</v>
          </cell>
          <cell r="C50">
            <v>3.3866896551724137</v>
          </cell>
          <cell r="D50">
            <v>8032.8518064598838</v>
          </cell>
          <cell r="E50" t="str">
            <v>SO SB</v>
          </cell>
          <cell r="F50" t="str">
            <v>Larger</v>
          </cell>
          <cell r="G50" t="str">
            <v>Include</v>
          </cell>
          <cell r="H50">
            <v>127</v>
          </cell>
          <cell r="I50">
            <v>3.39</v>
          </cell>
        </row>
        <row r="51">
          <cell r="A51" t="str">
            <v>Stokesley STW</v>
          </cell>
          <cell r="B51">
            <v>193.64436300000003</v>
          </cell>
          <cell r="C51">
            <v>1.7045161290322584</v>
          </cell>
          <cell r="D51">
            <v>7183.3194444444443</v>
          </cell>
          <cell r="E51" t="str">
            <v>TB2</v>
          </cell>
          <cell r="F51" t="str">
            <v>Larger</v>
          </cell>
          <cell r="G51" t="str">
            <v>Include</v>
          </cell>
          <cell r="H51">
            <v>194</v>
          </cell>
          <cell r="I51">
            <v>1.7</v>
          </cell>
        </row>
        <row r="52">
          <cell r="A52" t="str">
            <v>Stressholme SHC</v>
          </cell>
          <cell r="B52">
            <v>164.93174199999999</v>
          </cell>
          <cell r="C52">
            <v>3.2799476439790571</v>
          </cell>
          <cell r="D52">
            <v>96508.908316934874</v>
          </cell>
          <cell r="E52" t="str">
            <v>SB</v>
          </cell>
          <cell r="F52" t="str">
            <v>Larger</v>
          </cell>
          <cell r="G52" t="str">
            <v>Include</v>
          </cell>
          <cell r="H52">
            <v>165</v>
          </cell>
          <cell r="I52">
            <v>3.28</v>
          </cell>
        </row>
        <row r="53">
          <cell r="A53" t="str">
            <v>Trimdon STW</v>
          </cell>
          <cell r="B53">
            <v>65.574776000000028</v>
          </cell>
          <cell r="C53">
            <v>4.3786734693877554</v>
          </cell>
          <cell r="D53">
            <v>3276.6333333333332</v>
          </cell>
          <cell r="E53" t="str">
            <v>TB1</v>
          </cell>
          <cell r="F53" t="str">
            <v>Larger</v>
          </cell>
          <cell r="G53" t="str">
            <v>Include</v>
          </cell>
          <cell r="H53">
            <v>66</v>
          </cell>
          <cell r="I53">
            <v>4.38</v>
          </cell>
        </row>
        <row r="54">
          <cell r="A54" t="str">
            <v>Tudhoe Mill SHC</v>
          </cell>
          <cell r="B54">
            <v>20.268115999999996</v>
          </cell>
          <cell r="C54">
            <v>3.1044444444444443</v>
          </cell>
          <cell r="D54">
            <v>19280.186863878858</v>
          </cell>
          <cell r="E54" t="str">
            <v>TA2</v>
          </cell>
          <cell r="F54" t="str">
            <v>Larger</v>
          </cell>
          <cell r="G54" t="str">
            <v>Include</v>
          </cell>
          <cell r="H54">
            <v>20</v>
          </cell>
          <cell r="I54">
            <v>3.1</v>
          </cell>
        </row>
        <row r="55">
          <cell r="A55" t="str">
            <v>University STW</v>
          </cell>
          <cell r="B55">
            <v>67.275667999999996</v>
          </cell>
          <cell r="C55">
            <v>3.1923076923076916</v>
          </cell>
          <cell r="D55">
            <v>2062.6444444444446</v>
          </cell>
          <cell r="E55" t="str">
            <v>SB</v>
          </cell>
          <cell r="F55" t="str">
            <v>Larger</v>
          </cell>
          <cell r="G55" t="str">
            <v>Include</v>
          </cell>
          <cell r="H55">
            <v>67</v>
          </cell>
          <cell r="I55">
            <v>3.19</v>
          </cell>
        </row>
        <row r="56">
          <cell r="A56" t="str">
            <v>Vinovium House (Bishop Auckland STW)</v>
          </cell>
          <cell r="B56">
            <v>497.6160740000002</v>
          </cell>
          <cell r="C56">
            <v>2.3497581620314345</v>
          </cell>
          <cell r="D56">
            <v>22856.933745670915</v>
          </cell>
          <cell r="E56" t="str">
            <v>TB2</v>
          </cell>
          <cell r="F56" t="str">
            <v>Larger</v>
          </cell>
          <cell r="G56" t="str">
            <v>Include</v>
          </cell>
          <cell r="H56">
            <v>498</v>
          </cell>
          <cell r="I56">
            <v>2.35</v>
          </cell>
        </row>
        <row r="57">
          <cell r="A57" t="str">
            <v>Washington STW</v>
          </cell>
          <cell r="B57">
            <v>1615.8477240000027</v>
          </cell>
          <cell r="C57">
            <v>3.2835851183765463</v>
          </cell>
          <cell r="D57">
            <v>54920.828193908805</v>
          </cell>
          <cell r="E57" t="str">
            <v>SAS</v>
          </cell>
          <cell r="F57" t="str">
            <v>Larger</v>
          </cell>
          <cell r="G57" t="str">
            <v>Include</v>
          </cell>
          <cell r="H57">
            <v>1616</v>
          </cell>
          <cell r="I57">
            <v>3.28</v>
          </cell>
        </row>
        <row r="58">
          <cell r="A58" t="str">
            <v>Willington SHC</v>
          </cell>
          <cell r="B58">
            <v>5.5720139999999994</v>
          </cell>
          <cell r="C58">
            <v>4.6159999999999997</v>
          </cell>
          <cell r="D58">
            <v>7686.5245993245844</v>
          </cell>
          <cell r="E58" t="str">
            <v>SB</v>
          </cell>
          <cell r="F58" t="str">
            <v>Larger</v>
          </cell>
          <cell r="G58" t="str">
            <v>Include</v>
          </cell>
          <cell r="H58">
            <v>6</v>
          </cell>
          <cell r="I58">
            <v>4.62</v>
          </cell>
        </row>
        <row r="59">
          <cell r="A59" t="str">
            <v>Windlestone STW</v>
          </cell>
          <cell r="B59">
            <v>215.58087500000016</v>
          </cell>
          <cell r="C59">
            <v>4.3962436548223369</v>
          </cell>
          <cell r="D59">
            <v>6311.3402777777774</v>
          </cell>
          <cell r="E59" t="str">
            <v>TB2</v>
          </cell>
          <cell r="F59" t="str">
            <v>Larger</v>
          </cell>
          <cell r="G59" t="str">
            <v>Include</v>
          </cell>
          <cell r="H59">
            <v>216</v>
          </cell>
          <cell r="I59">
            <v>4.4000000000000004</v>
          </cell>
        </row>
        <row r="60">
          <cell r="A60" t="str">
            <v>Witton Gilbert STW</v>
          </cell>
          <cell r="B60">
            <v>102.80221399999999</v>
          </cell>
          <cell r="C60">
            <v>2.6899152542372873</v>
          </cell>
          <cell r="D60">
            <v>5680.1070734679506</v>
          </cell>
          <cell r="E60" t="str">
            <v>TB2</v>
          </cell>
          <cell r="F60" t="str">
            <v>Larger</v>
          </cell>
          <cell r="G60" t="str">
            <v>Include</v>
          </cell>
          <cell r="H60">
            <v>103</v>
          </cell>
          <cell r="I60">
            <v>2.69</v>
          </cell>
        </row>
        <row r="61">
          <cell r="A61" t="str">
            <v>Wolsingham STW</v>
          </cell>
          <cell r="B61">
            <v>16.104641999999998</v>
          </cell>
          <cell r="C61">
            <v>2.1252941176470581</v>
          </cell>
          <cell r="D61">
            <v>3100.7219325549481</v>
          </cell>
          <cell r="E61" t="str">
            <v>SB</v>
          </cell>
          <cell r="F61" t="str">
            <v>Larger</v>
          </cell>
          <cell r="G61" t="str">
            <v>Include</v>
          </cell>
          <cell r="H61">
            <v>16</v>
          </cell>
          <cell r="I61">
            <v>2.13</v>
          </cell>
        </row>
        <row r="62">
          <cell r="A62" t="str">
            <v>Wooler STW</v>
          </cell>
          <cell r="B62">
            <v>76.037633999999997</v>
          </cell>
          <cell r="C62">
            <v>2.1492125984251973</v>
          </cell>
          <cell r="D62">
            <v>2008.9486160231468</v>
          </cell>
          <cell r="E62" t="str">
            <v>TB2</v>
          </cell>
          <cell r="F62" t="str">
            <v>Larger</v>
          </cell>
          <cell r="G62" t="str">
            <v>Include</v>
          </cell>
          <cell r="H62">
            <v>76</v>
          </cell>
          <cell r="I62">
            <v>2.15</v>
          </cell>
        </row>
        <row r="63">
          <cell r="A63" t="str">
            <v>Aldborough STW</v>
          </cell>
          <cell r="B63">
            <v>5.9641560000000009</v>
          </cell>
          <cell r="C63">
            <v>1.0041666666666669</v>
          </cell>
          <cell r="D63">
            <v>418.33279192752622</v>
          </cell>
          <cell r="E63" t="str">
            <v>SB</v>
          </cell>
          <cell r="F63" t="str">
            <v>Smaller</v>
          </cell>
          <cell r="G63" t="str">
            <v>Include</v>
          </cell>
          <cell r="H63">
            <v>6</v>
          </cell>
          <cell r="I63">
            <v>1</v>
          </cell>
        </row>
        <row r="64">
          <cell r="A64" t="str">
            <v>Aldin Grange South STW</v>
          </cell>
          <cell r="B64">
            <v>16.325336</v>
          </cell>
          <cell r="C64">
            <v>5.1140909090909101</v>
          </cell>
          <cell r="D64">
            <v>6.281839678853431</v>
          </cell>
          <cell r="E64" t="str">
            <v>SB</v>
          </cell>
          <cell r="F64" t="str">
            <v>Smaller</v>
          </cell>
          <cell r="G64" t="str">
            <v>Include</v>
          </cell>
          <cell r="H64">
            <v>16</v>
          </cell>
          <cell r="I64">
            <v>5.1100000000000003</v>
          </cell>
        </row>
        <row r="65">
          <cell r="A65" t="str">
            <v>Aldin Grange STW</v>
          </cell>
          <cell r="B65">
            <v>57.243181</v>
          </cell>
          <cell r="C65">
            <v>4.133703703703703</v>
          </cell>
          <cell r="D65">
            <v>1706.0715577020892</v>
          </cell>
          <cell r="E65" t="str">
            <v>SB</v>
          </cell>
          <cell r="F65" t="str">
            <v>Smaller</v>
          </cell>
          <cell r="G65" t="str">
            <v>Include</v>
          </cell>
          <cell r="H65">
            <v>57</v>
          </cell>
          <cell r="I65">
            <v>4.13</v>
          </cell>
        </row>
        <row r="66">
          <cell r="A66" t="str">
            <v>Allendale STW</v>
          </cell>
          <cell r="B66">
            <v>19.762483</v>
          </cell>
          <cell r="C66">
            <v>3.0608333333333335</v>
          </cell>
          <cell r="D66">
            <v>1409.8114209175023</v>
          </cell>
          <cell r="E66" t="str">
            <v>SB</v>
          </cell>
          <cell r="F66" t="str">
            <v>Smaller</v>
          </cell>
          <cell r="G66" t="str">
            <v>Include</v>
          </cell>
          <cell r="H66">
            <v>20</v>
          </cell>
          <cell r="I66">
            <v>3.06</v>
          </cell>
        </row>
        <row r="67">
          <cell r="A67" t="str">
            <v>Allenheads STW</v>
          </cell>
          <cell r="B67">
            <v>0.45702300000000007</v>
          </cell>
          <cell r="C67">
            <v>0.97250000000000003</v>
          </cell>
          <cell r="D67">
            <v>56.532637596637883</v>
          </cell>
          <cell r="E67" t="str">
            <v>SB</v>
          </cell>
          <cell r="F67" t="str">
            <v>Smaller</v>
          </cell>
          <cell r="G67" t="str">
            <v>Include</v>
          </cell>
          <cell r="H67">
            <v>0</v>
          </cell>
          <cell r="I67">
            <v>0.97</v>
          </cell>
        </row>
        <row r="68">
          <cell r="A68" t="str">
            <v>Alnmouth STW</v>
          </cell>
          <cell r="B68">
            <v>14.965782999999995</v>
          </cell>
          <cell r="C68">
            <v>1.8531111111111114</v>
          </cell>
          <cell r="D68">
            <v>1398.0444605334565</v>
          </cell>
          <cell r="E68" t="str">
            <v>SB</v>
          </cell>
          <cell r="F68" t="str">
            <v>Smaller</v>
          </cell>
          <cell r="G68" t="str">
            <v>Include</v>
          </cell>
          <cell r="H68">
            <v>15</v>
          </cell>
          <cell r="I68">
            <v>1.85</v>
          </cell>
        </row>
        <row r="69">
          <cell r="A69" t="str">
            <v>Alston STW</v>
          </cell>
          <cell r="B69">
            <v>16.375437999999995</v>
          </cell>
          <cell r="C69">
            <v>2.1083673469387754</v>
          </cell>
          <cell r="D69">
            <v>954.62928701543376</v>
          </cell>
          <cell r="E69" t="str">
            <v>SB</v>
          </cell>
          <cell r="F69" t="str">
            <v>Smaller</v>
          </cell>
          <cell r="G69" t="str">
            <v>Include</v>
          </cell>
          <cell r="H69">
            <v>16</v>
          </cell>
          <cell r="I69">
            <v>2.11</v>
          </cell>
        </row>
        <row r="70">
          <cell r="A70" t="str">
            <v>Alwinton STW</v>
          </cell>
          <cell r="B70">
            <v>0.56047999999999998</v>
          </cell>
          <cell r="C70">
            <v>0.65</v>
          </cell>
          <cell r="D70">
            <v>31.896334859392987</v>
          </cell>
          <cell r="E70" t="str">
            <v>P</v>
          </cell>
          <cell r="F70" t="str">
            <v>Smaller</v>
          </cell>
          <cell r="G70" t="str">
            <v>Exclude</v>
          </cell>
          <cell r="H70">
            <v>1</v>
          </cell>
          <cell r="I70">
            <v>0.65</v>
          </cell>
        </row>
        <row r="71">
          <cell r="A71" t="str">
            <v>Bardon Mill STW</v>
          </cell>
          <cell r="B71">
            <v>9.8155390000000011</v>
          </cell>
          <cell r="C71">
            <v>1.3759701492537315</v>
          </cell>
          <cell r="D71">
            <v>895.00673942615276</v>
          </cell>
          <cell r="E71" t="str">
            <v>SB</v>
          </cell>
          <cell r="F71" t="str">
            <v>Smaller</v>
          </cell>
          <cell r="G71" t="str">
            <v>Include</v>
          </cell>
          <cell r="H71">
            <v>10</v>
          </cell>
          <cell r="I71">
            <v>1.38</v>
          </cell>
        </row>
        <row r="72">
          <cell r="A72" t="str">
            <v>Barrasford STW</v>
          </cell>
          <cell r="B72">
            <v>3.9203080000000008</v>
          </cell>
          <cell r="C72">
            <v>1.6554545454545455</v>
          </cell>
          <cell r="D72">
            <v>275.38993179859807</v>
          </cell>
          <cell r="E72" t="str">
            <v>SB</v>
          </cell>
          <cell r="F72" t="str">
            <v>Smaller</v>
          </cell>
          <cell r="G72" t="str">
            <v>Include</v>
          </cell>
          <cell r="H72">
            <v>4</v>
          </cell>
          <cell r="I72">
            <v>1.66</v>
          </cell>
        </row>
        <row r="73">
          <cell r="A73" t="str">
            <v>Barton STW</v>
          </cell>
          <cell r="B73">
            <v>8.4141620000000028</v>
          </cell>
          <cell r="C73">
            <v>1.2881818181818181</v>
          </cell>
          <cell r="D73">
            <v>961.46885467670575</v>
          </cell>
          <cell r="E73" t="str">
            <v>SB</v>
          </cell>
          <cell r="F73" t="str">
            <v>Smaller</v>
          </cell>
          <cell r="G73" t="str">
            <v>Include</v>
          </cell>
          <cell r="H73">
            <v>8</v>
          </cell>
          <cell r="I73">
            <v>1.29</v>
          </cell>
        </row>
        <row r="74">
          <cell r="A74" t="str">
            <v>Belford STW</v>
          </cell>
          <cell r="B74">
            <v>35.657087000000011</v>
          </cell>
          <cell r="C74">
            <v>1.6398529411764691</v>
          </cell>
          <cell r="D74">
            <v>1290.1049127811805</v>
          </cell>
          <cell r="E74" t="str">
            <v>TB2</v>
          </cell>
          <cell r="F74" t="str">
            <v>Smaller</v>
          </cell>
          <cell r="G74" t="str">
            <v>Include</v>
          </cell>
          <cell r="H74">
            <v>36</v>
          </cell>
          <cell r="I74">
            <v>1.64</v>
          </cell>
        </row>
        <row r="75">
          <cell r="A75" t="str">
            <v>Bellingham STW</v>
          </cell>
          <cell r="B75">
            <v>21.744735999999996</v>
          </cell>
          <cell r="C75">
            <v>1.4875925925925932</v>
          </cell>
          <cell r="D75">
            <v>1092.080905744908</v>
          </cell>
          <cell r="E75" t="str">
            <v>SB</v>
          </cell>
          <cell r="F75" t="str">
            <v>Smaller</v>
          </cell>
          <cell r="G75" t="str">
            <v>Include</v>
          </cell>
          <cell r="H75">
            <v>22</v>
          </cell>
          <cell r="I75">
            <v>1.49</v>
          </cell>
        </row>
        <row r="76">
          <cell r="A76" t="str">
            <v>Belsay</v>
          </cell>
          <cell r="B76">
            <v>1.8209099999999998</v>
          </cell>
          <cell r="C76">
            <v>0.68941176470588228</v>
          </cell>
          <cell r="D76">
            <v>81.880869740758911</v>
          </cell>
          <cell r="E76" t="str">
            <v>SB</v>
          </cell>
          <cell r="F76" t="str">
            <v>Smaller</v>
          </cell>
          <cell r="G76" t="str">
            <v>Include</v>
          </cell>
          <cell r="H76">
            <v>2</v>
          </cell>
          <cell r="I76">
            <v>0.69</v>
          </cell>
        </row>
        <row r="77">
          <cell r="A77" t="str">
            <v>Berwick Hill</v>
          </cell>
          <cell r="B77">
            <v>0.908389</v>
          </cell>
          <cell r="C77">
            <v>1.42</v>
          </cell>
          <cell r="D77">
            <v>25.457133380316908</v>
          </cell>
          <cell r="E77" t="str">
            <v>SB</v>
          </cell>
          <cell r="F77" t="str">
            <v>Smaller</v>
          </cell>
          <cell r="G77" t="str">
            <v>Include</v>
          </cell>
          <cell r="H77">
            <v>1</v>
          </cell>
          <cell r="I77">
            <v>1.42</v>
          </cell>
        </row>
        <row r="78">
          <cell r="A78" t="str">
            <v>Birtley (N. Tyne)</v>
          </cell>
          <cell r="B78">
            <v>0.48068200000000005</v>
          </cell>
          <cell r="C78">
            <v>0.89800000000000002</v>
          </cell>
          <cell r="D78">
            <v>61.106248628394262</v>
          </cell>
          <cell r="E78" t="str">
            <v>SB</v>
          </cell>
          <cell r="F78" t="str">
            <v>Smaller</v>
          </cell>
          <cell r="G78" t="str">
            <v>Include</v>
          </cell>
          <cell r="H78">
            <v>0</v>
          </cell>
          <cell r="I78">
            <v>0.9</v>
          </cell>
        </row>
        <row r="79">
          <cell r="A79" t="str">
            <v>Bishop Middleham STW</v>
          </cell>
          <cell r="B79">
            <v>16.751505999999999</v>
          </cell>
          <cell r="C79">
            <v>4.8286956521739137</v>
          </cell>
          <cell r="D79">
            <v>1277.7391379759204</v>
          </cell>
          <cell r="E79" t="str">
            <v>SB</v>
          </cell>
          <cell r="F79" t="str">
            <v>Smaller</v>
          </cell>
          <cell r="G79" t="str">
            <v>Include</v>
          </cell>
          <cell r="H79">
            <v>17</v>
          </cell>
          <cell r="I79">
            <v>4.83</v>
          </cell>
        </row>
        <row r="80">
          <cell r="A80" t="str">
            <v>Bishopton STW</v>
          </cell>
          <cell r="B80">
            <v>27.290151999999999</v>
          </cell>
          <cell r="C80">
            <v>3.9629032258064516</v>
          </cell>
          <cell r="D80">
            <v>312.28274343288854</v>
          </cell>
          <cell r="E80" t="str">
            <v>SB</v>
          </cell>
          <cell r="F80" t="str">
            <v>Smaller</v>
          </cell>
          <cell r="G80" t="str">
            <v>Include</v>
          </cell>
          <cell r="H80">
            <v>27</v>
          </cell>
          <cell r="I80">
            <v>3.96</v>
          </cell>
        </row>
        <row r="81">
          <cell r="A81" t="str">
            <v>Blanchland STW</v>
          </cell>
          <cell r="B81">
            <v>3.9974959999999999</v>
          </cell>
          <cell r="C81">
            <v>0.87741935483870959</v>
          </cell>
          <cell r="D81">
            <v>107.69582818125954</v>
          </cell>
          <cell r="E81" t="str">
            <v>SB</v>
          </cell>
          <cell r="F81" t="str">
            <v>Smaller</v>
          </cell>
          <cell r="G81" t="str">
            <v>Include</v>
          </cell>
          <cell r="H81">
            <v>4</v>
          </cell>
          <cell r="I81">
            <v>0.88</v>
          </cell>
        </row>
        <row r="82">
          <cell r="A82" t="str">
            <v>Bothall</v>
          </cell>
          <cell r="B82">
            <v>0.106722</v>
          </cell>
          <cell r="C82">
            <v>0.77</v>
          </cell>
          <cell r="D82">
            <v>37.710743614968749</v>
          </cell>
          <cell r="E82" t="str">
            <v>SB</v>
          </cell>
          <cell r="F82" t="str">
            <v>Smaller</v>
          </cell>
          <cell r="G82" t="str">
            <v>Include</v>
          </cell>
          <cell r="H82">
            <v>0</v>
          </cell>
          <cell r="I82">
            <v>0.77</v>
          </cell>
        </row>
        <row r="83">
          <cell r="A83" t="str">
            <v>Boulmer</v>
          </cell>
          <cell r="B83">
            <v>32.589120999999999</v>
          </cell>
          <cell r="C83">
            <v>2.4013333333333331</v>
          </cell>
          <cell r="D83">
            <v>1551.9300049432638</v>
          </cell>
          <cell r="E83" t="str">
            <v>SO SB</v>
          </cell>
          <cell r="F83" t="str">
            <v>Smaller</v>
          </cell>
          <cell r="G83" t="str">
            <v>Include</v>
          </cell>
          <cell r="H83">
            <v>33</v>
          </cell>
          <cell r="I83">
            <v>2.4</v>
          </cell>
        </row>
        <row r="84">
          <cell r="A84" t="str">
            <v>Bowsden STW</v>
          </cell>
          <cell r="B84">
            <v>1.6865210000000002</v>
          </cell>
          <cell r="C84">
            <v>1.5550000000000002</v>
          </cell>
          <cell r="D84">
            <v>112.50563730048209</v>
          </cell>
          <cell r="E84" t="str">
            <v>SAS</v>
          </cell>
          <cell r="F84" t="str">
            <v>Smaller</v>
          </cell>
          <cell r="G84" t="str">
            <v>Include</v>
          </cell>
          <cell r="H84">
            <v>2</v>
          </cell>
          <cell r="I84">
            <v>1.56</v>
          </cell>
        </row>
        <row r="85">
          <cell r="A85" t="str">
            <v>Bradbury ST</v>
          </cell>
          <cell r="B85">
            <v>0.37507100000000004</v>
          </cell>
          <cell r="C85">
            <v>0.5675</v>
          </cell>
          <cell r="D85">
            <v>53.277208790383433</v>
          </cell>
          <cell r="E85" t="str">
            <v>SB</v>
          </cell>
          <cell r="F85" t="str">
            <v>Smaller</v>
          </cell>
          <cell r="G85" t="str">
            <v>Include</v>
          </cell>
          <cell r="H85">
            <v>0</v>
          </cell>
          <cell r="I85">
            <v>0.56999999999999995</v>
          </cell>
        </row>
        <row r="86">
          <cell r="A86" t="str">
            <v>Brancepeth STW</v>
          </cell>
          <cell r="B86">
            <v>2.1520000000000001E-2</v>
          </cell>
          <cell r="C86">
            <v>0.2</v>
          </cell>
          <cell r="D86">
            <v>277.12957993419184</v>
          </cell>
          <cell r="E86" t="str">
            <v>SB</v>
          </cell>
          <cell r="F86" t="str">
            <v>Smaller</v>
          </cell>
          <cell r="G86" t="str">
            <v>Include</v>
          </cell>
          <cell r="H86">
            <v>0</v>
          </cell>
          <cell r="I86">
            <v>0.2</v>
          </cell>
        </row>
        <row r="87">
          <cell r="A87" t="str">
            <v>Branxton STW</v>
          </cell>
          <cell r="B87">
            <v>0.71712299999999995</v>
          </cell>
          <cell r="C87">
            <v>0.80833333333333324</v>
          </cell>
          <cell r="D87">
            <v>87.318750219609583</v>
          </cell>
          <cell r="E87" t="str">
            <v>SAS</v>
          </cell>
          <cell r="F87" t="str">
            <v>Smaller</v>
          </cell>
          <cell r="G87" t="str">
            <v>Include</v>
          </cell>
          <cell r="H87">
            <v>1</v>
          </cell>
          <cell r="I87">
            <v>0.81</v>
          </cell>
        </row>
        <row r="88">
          <cell r="A88" t="str">
            <v>Brasside STW</v>
          </cell>
          <cell r="B88">
            <v>64.059979999999996</v>
          </cell>
          <cell r="C88">
            <v>4.2904301075268814</v>
          </cell>
          <cell r="D88">
            <v>1471.0704395712467</v>
          </cell>
          <cell r="E88" t="str">
            <v>SB</v>
          </cell>
          <cell r="F88" t="str">
            <v>Smaller</v>
          </cell>
          <cell r="G88" t="str">
            <v>Include</v>
          </cell>
          <cell r="H88">
            <v>64</v>
          </cell>
          <cell r="I88">
            <v>4.29</v>
          </cell>
        </row>
        <row r="89">
          <cell r="A89" t="str">
            <v>Broomley</v>
          </cell>
          <cell r="B89">
            <v>0.836677</v>
          </cell>
          <cell r="C89">
            <v>1.1359999999999999</v>
          </cell>
          <cell r="D89">
            <v>42.421201302449923</v>
          </cell>
          <cell r="E89" t="str">
            <v>SB</v>
          </cell>
          <cell r="F89" t="str">
            <v>Smaller</v>
          </cell>
          <cell r="G89" t="str">
            <v>Include</v>
          </cell>
          <cell r="H89">
            <v>1</v>
          </cell>
          <cell r="I89">
            <v>1.1399999999999999</v>
          </cell>
        </row>
        <row r="90">
          <cell r="A90" t="str">
            <v>Brotherlee ST</v>
          </cell>
          <cell r="B90">
            <v>11.768949000000005</v>
          </cell>
          <cell r="C90">
            <v>1.7943902439024386</v>
          </cell>
          <cell r="D90">
            <v>15.175440092672458</v>
          </cell>
          <cell r="E90" t="str">
            <v>P</v>
          </cell>
          <cell r="F90" t="str">
            <v>Smaller</v>
          </cell>
          <cell r="G90" t="str">
            <v>Exclude</v>
          </cell>
          <cell r="H90">
            <v>12</v>
          </cell>
          <cell r="I90">
            <v>1.79</v>
          </cell>
        </row>
        <row r="91">
          <cell r="A91" t="str">
            <v>Burnside/Intake way</v>
          </cell>
          <cell r="B91">
            <v>0.28997800000000001</v>
          </cell>
          <cell r="C91">
            <v>2.585</v>
          </cell>
          <cell r="D91">
            <v>27.896660580671401</v>
          </cell>
          <cell r="E91" t="str">
            <v>SB</v>
          </cell>
          <cell r="F91" t="str">
            <v>Smaller</v>
          </cell>
          <cell r="G91" t="str">
            <v>Include</v>
          </cell>
          <cell r="H91">
            <v>0</v>
          </cell>
          <cell r="I91">
            <v>2.59</v>
          </cell>
        </row>
        <row r="92">
          <cell r="A92" t="str">
            <v>Butterknowle STW</v>
          </cell>
          <cell r="B92">
            <v>18.867773999999994</v>
          </cell>
          <cell r="C92">
            <v>1.3197619047619047</v>
          </cell>
          <cell r="D92">
            <v>1319.5651473515736</v>
          </cell>
          <cell r="E92" t="str">
            <v>TB2</v>
          </cell>
          <cell r="F92" t="str">
            <v>Smaller</v>
          </cell>
          <cell r="G92" t="str">
            <v>Include</v>
          </cell>
          <cell r="H92">
            <v>19</v>
          </cell>
          <cell r="I92">
            <v>1.32</v>
          </cell>
        </row>
        <row r="93">
          <cell r="A93" t="str">
            <v>Butteryhaugh STW</v>
          </cell>
          <cell r="B93">
            <v>1.9725350000000001</v>
          </cell>
          <cell r="C93">
            <v>0.97333333333333316</v>
          </cell>
          <cell r="D93">
            <v>166.52155980665779</v>
          </cell>
          <cell r="E93" t="str">
            <v>SB</v>
          </cell>
          <cell r="F93" t="str">
            <v>Smaller</v>
          </cell>
          <cell r="G93" t="str">
            <v>Include</v>
          </cell>
          <cell r="H93">
            <v>2</v>
          </cell>
          <cell r="I93">
            <v>0.97</v>
          </cell>
        </row>
        <row r="94">
          <cell r="A94" t="str">
            <v>Byrness</v>
          </cell>
          <cell r="B94">
            <v>4.5768189999999978</v>
          </cell>
          <cell r="C94">
            <v>0.30570469798657729</v>
          </cell>
          <cell r="D94">
            <v>80.404662851434637</v>
          </cell>
          <cell r="E94" t="str">
            <v>SB</v>
          </cell>
          <cell r="F94" t="str">
            <v>Smaller</v>
          </cell>
          <cell r="G94" t="str">
            <v>Include</v>
          </cell>
          <cell r="H94">
            <v>5</v>
          </cell>
          <cell r="I94">
            <v>0.31</v>
          </cell>
        </row>
        <row r="95">
          <cell r="A95" t="str">
            <v>Capheaton</v>
          </cell>
          <cell r="B95">
            <v>0.69556299999999993</v>
          </cell>
          <cell r="C95">
            <v>1.79</v>
          </cell>
          <cell r="D95">
            <v>24.985685412620498</v>
          </cell>
          <cell r="E95" t="str">
            <v>SB</v>
          </cell>
          <cell r="F95" t="str">
            <v>Smaller</v>
          </cell>
          <cell r="G95" t="str">
            <v>Include</v>
          </cell>
          <cell r="H95">
            <v>1</v>
          </cell>
          <cell r="I95">
            <v>1.79</v>
          </cell>
        </row>
        <row r="96">
          <cell r="A96" t="str">
            <v>Carlton In Cleveland STW</v>
          </cell>
          <cell r="B96">
            <v>5.3039059999999996</v>
          </cell>
          <cell r="C96">
            <v>1.5748</v>
          </cell>
          <cell r="D96">
            <v>52.585583118037633</v>
          </cell>
          <cell r="E96" t="str">
            <v>SB</v>
          </cell>
          <cell r="F96" t="str">
            <v>Smaller</v>
          </cell>
          <cell r="G96" t="str">
            <v>Include</v>
          </cell>
          <cell r="H96">
            <v>5</v>
          </cell>
          <cell r="I96">
            <v>1.57</v>
          </cell>
        </row>
        <row r="97">
          <cell r="A97" t="str">
            <v>Cassop STW</v>
          </cell>
          <cell r="B97">
            <v>10.873166000000003</v>
          </cell>
          <cell r="C97">
            <v>2.33103448275862</v>
          </cell>
          <cell r="D97">
            <v>534.90008766033247</v>
          </cell>
          <cell r="E97" t="str">
            <v>SB</v>
          </cell>
          <cell r="F97" t="str">
            <v>Smaller</v>
          </cell>
          <cell r="G97" t="str">
            <v>Include</v>
          </cell>
          <cell r="H97">
            <v>11</v>
          </cell>
          <cell r="I97">
            <v>2.33</v>
          </cell>
        </row>
        <row r="98">
          <cell r="A98" t="str">
            <v>Causey Arch ST</v>
          </cell>
          <cell r="B98">
            <v>2.6323099999999999</v>
          </cell>
          <cell r="C98">
            <v>3.4949999999999997</v>
          </cell>
          <cell r="D98">
            <v>15.095008064317552</v>
          </cell>
          <cell r="E98" t="str">
            <v>SB</v>
          </cell>
          <cell r="F98" t="str">
            <v>Smaller</v>
          </cell>
          <cell r="G98" t="str">
            <v>Include</v>
          </cell>
          <cell r="H98">
            <v>3</v>
          </cell>
          <cell r="I98">
            <v>3.5</v>
          </cell>
        </row>
        <row r="99">
          <cell r="A99" t="str">
            <v>Chatton</v>
          </cell>
          <cell r="B99">
            <v>2.7926440000000001</v>
          </cell>
          <cell r="C99">
            <v>2.5085714285714285</v>
          </cell>
          <cell r="D99">
            <v>187.87695685333</v>
          </cell>
          <cell r="E99" t="str">
            <v>SB</v>
          </cell>
          <cell r="F99" t="str">
            <v>Smaller</v>
          </cell>
          <cell r="G99" t="str">
            <v>Include</v>
          </cell>
          <cell r="H99">
            <v>3</v>
          </cell>
          <cell r="I99">
            <v>2.5099999999999998</v>
          </cell>
        </row>
        <row r="100">
          <cell r="A100" t="str">
            <v>Chesterwood</v>
          </cell>
          <cell r="B100">
            <v>0.19218800000000003</v>
          </cell>
          <cell r="C100">
            <v>1.6300000000000001</v>
          </cell>
          <cell r="D100">
            <v>31.842163147669876</v>
          </cell>
          <cell r="E100" t="str">
            <v>SB</v>
          </cell>
          <cell r="F100" t="str">
            <v>Smaller</v>
          </cell>
          <cell r="G100" t="str">
            <v>Include</v>
          </cell>
          <cell r="H100">
            <v>0</v>
          </cell>
          <cell r="I100">
            <v>1.63</v>
          </cell>
        </row>
        <row r="101">
          <cell r="A101" t="str">
            <v>Coalburns</v>
          </cell>
          <cell r="B101">
            <v>0.74665499999999996</v>
          </cell>
          <cell r="C101">
            <v>2.13</v>
          </cell>
          <cell r="D101">
            <v>38.593328339057933</v>
          </cell>
          <cell r="E101" t="str">
            <v>SB</v>
          </cell>
          <cell r="F101" t="str">
            <v>Smaller</v>
          </cell>
          <cell r="G101" t="str">
            <v>Include</v>
          </cell>
          <cell r="H101">
            <v>1</v>
          </cell>
          <cell r="I101">
            <v>2.13</v>
          </cell>
        </row>
        <row r="102">
          <cell r="A102" t="str">
            <v>Coanwood</v>
          </cell>
          <cell r="B102">
            <v>0.18448600000000001</v>
          </cell>
          <cell r="C102">
            <v>0.89</v>
          </cell>
          <cell r="D102">
            <v>21.697438824985017</v>
          </cell>
          <cell r="E102" t="str">
            <v>SB</v>
          </cell>
          <cell r="F102" t="str">
            <v>Smaller</v>
          </cell>
          <cell r="G102" t="str">
            <v>Include</v>
          </cell>
          <cell r="H102">
            <v>0</v>
          </cell>
          <cell r="I102">
            <v>0.89</v>
          </cell>
        </row>
        <row r="103">
          <cell r="A103" t="str">
            <v>Cockfield STW</v>
          </cell>
          <cell r="B103">
            <v>16.556316999999996</v>
          </cell>
          <cell r="C103">
            <v>1.1604878048780485</v>
          </cell>
          <cell r="D103">
            <v>1784.2267553669337</v>
          </cell>
          <cell r="E103" t="str">
            <v>TB2</v>
          </cell>
          <cell r="F103" t="str">
            <v>Smaller</v>
          </cell>
          <cell r="G103" t="str">
            <v>Include</v>
          </cell>
          <cell r="H103">
            <v>17</v>
          </cell>
          <cell r="I103">
            <v>1.1599999999999999</v>
          </cell>
        </row>
        <row r="104">
          <cell r="A104" t="str">
            <v>Colwell</v>
          </cell>
          <cell r="B104">
            <v>0.23907500000000004</v>
          </cell>
          <cell r="C104">
            <v>1.31</v>
          </cell>
          <cell r="D104">
            <v>36.987660773563974</v>
          </cell>
          <cell r="E104" t="str">
            <v>SB</v>
          </cell>
          <cell r="F104" t="str">
            <v>Smaller</v>
          </cell>
          <cell r="G104" t="str">
            <v>Include</v>
          </cell>
          <cell r="H104">
            <v>0</v>
          </cell>
          <cell r="I104">
            <v>1.31</v>
          </cell>
        </row>
        <row r="105">
          <cell r="A105" t="str">
            <v>Cornhill</v>
          </cell>
          <cell r="B105">
            <v>3.6977780000000005</v>
          </cell>
          <cell r="C105">
            <v>2.4399999999999991</v>
          </cell>
          <cell r="D105">
            <v>193.40196511154036</v>
          </cell>
          <cell r="E105" t="str">
            <v>SB</v>
          </cell>
          <cell r="F105" t="str">
            <v>Smaller</v>
          </cell>
          <cell r="G105" t="str">
            <v>Include</v>
          </cell>
          <cell r="H105">
            <v>4</v>
          </cell>
          <cell r="I105">
            <v>2.44</v>
          </cell>
        </row>
        <row r="106">
          <cell r="A106" t="str">
            <v>Crookham</v>
          </cell>
          <cell r="B106">
            <v>0.53238600000000003</v>
          </cell>
          <cell r="C106">
            <v>2.23</v>
          </cell>
          <cell r="D106">
            <v>47.505758898964984</v>
          </cell>
          <cell r="E106" t="str">
            <v>SB</v>
          </cell>
          <cell r="F106" t="str">
            <v>Smaller</v>
          </cell>
          <cell r="G106" t="str">
            <v>Include</v>
          </cell>
          <cell r="H106">
            <v>1</v>
          </cell>
          <cell r="I106">
            <v>2.23</v>
          </cell>
        </row>
        <row r="107">
          <cell r="A107" t="str">
            <v>Dalton</v>
          </cell>
          <cell r="B107">
            <v>0.35149000000000002</v>
          </cell>
          <cell r="C107">
            <v>0.56000000000000005</v>
          </cell>
          <cell r="D107">
            <v>30.375487023766325</v>
          </cell>
          <cell r="E107" t="str">
            <v>SB</v>
          </cell>
          <cell r="F107" t="str">
            <v>Smaller</v>
          </cell>
          <cell r="G107" t="str">
            <v>Include</v>
          </cell>
          <cell r="H107">
            <v>0</v>
          </cell>
          <cell r="I107">
            <v>0.56000000000000005</v>
          </cell>
        </row>
        <row r="108">
          <cell r="A108" t="str">
            <v>Dipton STW</v>
          </cell>
          <cell r="B108">
            <v>41.588142000000005</v>
          </cell>
          <cell r="C108">
            <v>3.5571052631578945</v>
          </cell>
          <cell r="D108">
            <v>1258.8500000000001</v>
          </cell>
          <cell r="E108" t="str">
            <v>SB</v>
          </cell>
          <cell r="F108" t="str">
            <v>Smaller</v>
          </cell>
          <cell r="G108" t="str">
            <v>Include</v>
          </cell>
          <cell r="H108">
            <v>42</v>
          </cell>
          <cell r="I108">
            <v>3.56</v>
          </cell>
        </row>
        <row r="109">
          <cell r="A109" t="str">
            <v>Dunstan</v>
          </cell>
          <cell r="B109">
            <v>10.938934</v>
          </cell>
          <cell r="C109">
            <v>1.3612765957446811</v>
          </cell>
          <cell r="D109">
            <v>286.62522631759839</v>
          </cell>
          <cell r="E109" t="str">
            <v>SO SB</v>
          </cell>
          <cell r="F109" t="str">
            <v>Smaller</v>
          </cell>
          <cell r="G109" t="str">
            <v>Include</v>
          </cell>
          <cell r="H109">
            <v>11</v>
          </cell>
          <cell r="I109">
            <v>1.36</v>
          </cell>
        </row>
        <row r="110">
          <cell r="A110" t="str">
            <v>East Hedleyhope</v>
          </cell>
          <cell r="B110">
            <v>0.66582399999999997</v>
          </cell>
          <cell r="C110">
            <v>1.8266666666666669</v>
          </cell>
          <cell r="D110">
            <v>92.145799853892342</v>
          </cell>
          <cell r="E110" t="str">
            <v>SB</v>
          </cell>
          <cell r="F110" t="str">
            <v>Smaller</v>
          </cell>
          <cell r="G110" t="str">
            <v>Include</v>
          </cell>
          <cell r="H110">
            <v>1</v>
          </cell>
          <cell r="I110">
            <v>1.83</v>
          </cell>
        </row>
        <row r="111">
          <cell r="A111" t="str">
            <v>East Howle ST</v>
          </cell>
          <cell r="B111">
            <v>3.0340479999999999</v>
          </cell>
          <cell r="C111">
            <v>2.6485714285714286</v>
          </cell>
          <cell r="D111">
            <v>55.107953534904532</v>
          </cell>
          <cell r="E111" t="str">
            <v>SB</v>
          </cell>
          <cell r="F111" t="str">
            <v>Smaller</v>
          </cell>
          <cell r="G111" t="str">
            <v>Include</v>
          </cell>
          <cell r="H111">
            <v>3</v>
          </cell>
          <cell r="I111">
            <v>2.65</v>
          </cell>
        </row>
        <row r="112">
          <cell r="A112" t="str">
            <v>East Layton STW</v>
          </cell>
          <cell r="B112">
            <v>1.104474</v>
          </cell>
          <cell r="C112">
            <v>1.9075000000000002</v>
          </cell>
          <cell r="D112">
            <v>154.84726117844468</v>
          </cell>
          <cell r="E112" t="str">
            <v>SB</v>
          </cell>
          <cell r="F112" t="str">
            <v>Smaller</v>
          </cell>
          <cell r="G112" t="str">
            <v>Include</v>
          </cell>
          <cell r="H112">
            <v>1</v>
          </cell>
          <cell r="I112">
            <v>1.91</v>
          </cell>
        </row>
        <row r="113">
          <cell r="A113" t="str">
            <v>East Woodburn</v>
          </cell>
          <cell r="B113">
            <v>2.124933</v>
          </cell>
          <cell r="C113">
            <v>1.9620000000000002</v>
          </cell>
          <cell r="D113">
            <v>38.303162667245132</v>
          </cell>
          <cell r="E113" t="str">
            <v>SB</v>
          </cell>
          <cell r="F113" t="str">
            <v>Smaller</v>
          </cell>
          <cell r="G113" t="str">
            <v>Include</v>
          </cell>
          <cell r="H113">
            <v>2</v>
          </cell>
          <cell r="I113">
            <v>1.96</v>
          </cell>
        </row>
        <row r="114">
          <cell r="A114" t="str">
            <v>Edmondsley STW</v>
          </cell>
          <cell r="B114">
            <v>6.8682680000000005</v>
          </cell>
          <cell r="C114">
            <v>4.4644444444444442</v>
          </cell>
          <cell r="D114">
            <v>503.48025777946884</v>
          </cell>
          <cell r="E114" t="str">
            <v>TB2</v>
          </cell>
          <cell r="F114" t="str">
            <v>Smaller</v>
          </cell>
          <cell r="G114" t="str">
            <v>Include</v>
          </cell>
          <cell r="H114">
            <v>7</v>
          </cell>
          <cell r="I114">
            <v>4.46</v>
          </cell>
        </row>
        <row r="115">
          <cell r="A115" t="str">
            <v>Edmundbyers STW</v>
          </cell>
          <cell r="B115">
            <v>3.8646349999999998</v>
          </cell>
          <cell r="C115">
            <v>0.83633333333333337</v>
          </cell>
          <cell r="D115">
            <v>123.04074760805767</v>
          </cell>
          <cell r="E115" t="str">
            <v>SB</v>
          </cell>
          <cell r="F115" t="str">
            <v>Smaller</v>
          </cell>
          <cell r="G115" t="str">
            <v>Include</v>
          </cell>
          <cell r="H115">
            <v>4</v>
          </cell>
          <cell r="I115">
            <v>0.84</v>
          </cell>
        </row>
        <row r="116">
          <cell r="A116" t="str">
            <v>Eglingham</v>
          </cell>
          <cell r="B116">
            <v>2.3273800000000002</v>
          </cell>
          <cell r="C116">
            <v>2.188333333333333</v>
          </cell>
          <cell r="D116">
            <v>100.95538535229549</v>
          </cell>
          <cell r="E116" t="str">
            <v>SB</v>
          </cell>
          <cell r="F116" t="str">
            <v>Smaller</v>
          </cell>
          <cell r="G116" t="str">
            <v>Include</v>
          </cell>
          <cell r="H116">
            <v>2</v>
          </cell>
          <cell r="I116">
            <v>2.19</v>
          </cell>
        </row>
        <row r="117">
          <cell r="A117" t="str">
            <v>Ellingham Tank ST</v>
          </cell>
          <cell r="B117">
            <v>3.9015909999999998</v>
          </cell>
          <cell r="C117">
            <v>1.5487499999999998</v>
          </cell>
          <cell r="D117">
            <v>84.137032473567146</v>
          </cell>
          <cell r="E117" t="str">
            <v>SB</v>
          </cell>
          <cell r="F117" t="str">
            <v>Smaller</v>
          </cell>
          <cell r="G117" t="str">
            <v>Include</v>
          </cell>
          <cell r="H117">
            <v>4</v>
          </cell>
          <cell r="I117">
            <v>1.55</v>
          </cell>
        </row>
        <row r="118">
          <cell r="A118" t="str">
            <v>Elsdon STW</v>
          </cell>
          <cell r="B118">
            <v>2.7280349999999998</v>
          </cell>
          <cell r="C118">
            <v>0.56481481481481466</v>
          </cell>
          <cell r="D118">
            <v>144.20492688774181</v>
          </cell>
          <cell r="E118" t="str">
            <v>SB</v>
          </cell>
          <cell r="F118" t="str">
            <v>Smaller</v>
          </cell>
          <cell r="G118" t="str">
            <v>Include</v>
          </cell>
          <cell r="H118">
            <v>3</v>
          </cell>
          <cell r="I118">
            <v>0.56000000000000005</v>
          </cell>
        </row>
        <row r="119">
          <cell r="A119" t="str">
            <v>Elton STW</v>
          </cell>
          <cell r="B119">
            <v>0.58499400000000001</v>
          </cell>
          <cell r="C119">
            <v>0.39909090909090905</v>
          </cell>
          <cell r="D119">
            <v>15.513482310596014</v>
          </cell>
          <cell r="E119" t="str">
            <v>SB</v>
          </cell>
          <cell r="F119" t="str">
            <v>Smaller</v>
          </cell>
          <cell r="G119" t="str">
            <v>Include</v>
          </cell>
          <cell r="H119">
            <v>1</v>
          </cell>
          <cell r="I119">
            <v>0.4</v>
          </cell>
        </row>
        <row r="120">
          <cell r="A120" t="str">
            <v>Embleton STW</v>
          </cell>
          <cell r="B120">
            <v>15.666571999999995</v>
          </cell>
          <cell r="C120">
            <v>2.5442500000000008</v>
          </cell>
          <cell r="D120">
            <v>719.98125279190083</v>
          </cell>
          <cell r="E120" t="str">
            <v>TB2</v>
          </cell>
          <cell r="F120" t="str">
            <v>Smaller</v>
          </cell>
          <cell r="G120" t="str">
            <v>Include</v>
          </cell>
          <cell r="H120">
            <v>16</v>
          </cell>
          <cell r="I120">
            <v>2.54</v>
          </cell>
        </row>
        <row r="121">
          <cell r="A121" t="str">
            <v>Eppleby STW</v>
          </cell>
          <cell r="B121">
            <v>3.0986990000000008</v>
          </cell>
          <cell r="C121">
            <v>0.71566666666666656</v>
          </cell>
          <cell r="D121">
            <v>375.38836284016492</v>
          </cell>
          <cell r="E121" t="str">
            <v>SB</v>
          </cell>
          <cell r="F121" t="str">
            <v>Smaller</v>
          </cell>
          <cell r="G121" t="str">
            <v>Include</v>
          </cell>
          <cell r="H121">
            <v>3</v>
          </cell>
          <cell r="I121">
            <v>0.72</v>
          </cell>
        </row>
        <row r="122">
          <cell r="A122" t="str">
            <v>Etal ST</v>
          </cell>
          <cell r="B122">
            <v>0.38470499999999996</v>
          </cell>
          <cell r="C122">
            <v>3.09</v>
          </cell>
          <cell r="D122">
            <v>66.044589373594292</v>
          </cell>
          <cell r="E122" t="str">
            <v>P</v>
          </cell>
          <cell r="F122" t="str">
            <v>Smaller</v>
          </cell>
          <cell r="G122" t="str">
            <v>Exclude</v>
          </cell>
          <cell r="H122">
            <v>0</v>
          </cell>
          <cell r="I122">
            <v>3.09</v>
          </cell>
        </row>
        <row r="123">
          <cell r="A123" t="str">
            <v>Falstone (Kielder)</v>
          </cell>
          <cell r="B123">
            <v>1.9119839999999997</v>
          </cell>
          <cell r="C123">
            <v>2.4859999999999998</v>
          </cell>
          <cell r="D123">
            <v>169.98525285219651</v>
          </cell>
          <cell r="E123" t="str">
            <v>SB</v>
          </cell>
          <cell r="F123" t="str">
            <v>Smaller</v>
          </cell>
          <cell r="G123" t="str">
            <v>Include</v>
          </cell>
          <cell r="H123">
            <v>2</v>
          </cell>
          <cell r="I123">
            <v>2.4900000000000002</v>
          </cell>
        </row>
        <row r="124">
          <cell r="A124" t="str">
            <v>Falstone stw</v>
          </cell>
          <cell r="B124">
            <v>3.0659510000000001</v>
          </cell>
          <cell r="C124">
            <v>1.213125</v>
          </cell>
          <cell r="D124">
            <v>169.98525285219651</v>
          </cell>
          <cell r="E124" t="str">
            <v>SB</v>
          </cell>
          <cell r="F124" t="str">
            <v>Smaller</v>
          </cell>
          <cell r="G124" t="str">
            <v>Include</v>
          </cell>
          <cell r="H124">
            <v>3</v>
          </cell>
          <cell r="I124">
            <v>1.21</v>
          </cell>
        </row>
        <row r="125">
          <cell r="A125" t="str">
            <v>Featherstone</v>
          </cell>
          <cell r="B125">
            <v>0.31273200000000001</v>
          </cell>
          <cell r="C125">
            <v>2.19</v>
          </cell>
          <cell r="D125">
            <v>19.874702079261464</v>
          </cell>
          <cell r="E125" t="str">
            <v>SB</v>
          </cell>
          <cell r="F125" t="str">
            <v>Smaller</v>
          </cell>
          <cell r="G125" t="str">
            <v>Include</v>
          </cell>
          <cell r="H125">
            <v>0</v>
          </cell>
          <cell r="I125">
            <v>2.19</v>
          </cell>
        </row>
        <row r="126">
          <cell r="A126" t="str">
            <v>Felton STW</v>
          </cell>
          <cell r="B126">
            <v>51.713895000000022</v>
          </cell>
          <cell r="C126">
            <v>2.599600000000001</v>
          </cell>
          <cell r="D126">
            <v>1894.4944444444445</v>
          </cell>
          <cell r="E126" t="str">
            <v>SB</v>
          </cell>
          <cell r="F126" t="str">
            <v>Smaller</v>
          </cell>
          <cell r="G126" t="str">
            <v>Include</v>
          </cell>
          <cell r="H126">
            <v>52</v>
          </cell>
          <cell r="I126">
            <v>2.6</v>
          </cell>
        </row>
        <row r="127">
          <cell r="A127" t="str">
            <v>Fenwick (Nr Lowick)</v>
          </cell>
          <cell r="B127">
            <v>0.64176</v>
          </cell>
          <cell r="C127">
            <v>1.3499999999999999</v>
          </cell>
          <cell r="D127">
            <v>85.044594567023125</v>
          </cell>
          <cell r="E127" t="str">
            <v>SB</v>
          </cell>
          <cell r="F127" t="str">
            <v>Smaller</v>
          </cell>
          <cell r="G127" t="str">
            <v>Include</v>
          </cell>
          <cell r="H127">
            <v>1</v>
          </cell>
          <cell r="I127">
            <v>1.35</v>
          </cell>
        </row>
        <row r="128">
          <cell r="A128" t="str">
            <v>Fenwick Shields ST</v>
          </cell>
          <cell r="B128">
            <v>0.55153699999999994</v>
          </cell>
          <cell r="C128">
            <v>0.50461538461538469</v>
          </cell>
          <cell r="D128" t="e">
            <v>#N/A</v>
          </cell>
          <cell r="E128" t="e">
            <v>#N/A</v>
          </cell>
          <cell r="F128" t="str">
            <v>Smaller</v>
          </cell>
          <cell r="G128" t="str">
            <v>Exclude</v>
          </cell>
          <cell r="H128">
            <v>1</v>
          </cell>
          <cell r="I128">
            <v>0.5</v>
          </cell>
        </row>
        <row r="129">
          <cell r="A129" t="str">
            <v>Fir Tree STW</v>
          </cell>
          <cell r="B129">
            <v>2.5199999999999996</v>
          </cell>
          <cell r="C129">
            <v>2</v>
          </cell>
          <cell r="D129">
            <v>245.79648940290357</v>
          </cell>
          <cell r="E129" t="str">
            <v>SB</v>
          </cell>
          <cell r="F129" t="str">
            <v>Smaller</v>
          </cell>
          <cell r="G129" t="str">
            <v>Include</v>
          </cell>
          <cell r="H129">
            <v>3</v>
          </cell>
          <cell r="I129">
            <v>2</v>
          </cell>
        </row>
        <row r="130">
          <cell r="A130" t="str">
            <v>Fontburn Mgrs Hse &amp; Wate ST</v>
          </cell>
          <cell r="B130">
            <v>3.5999999999999999E-3</v>
          </cell>
          <cell r="C130">
            <v>0.04</v>
          </cell>
          <cell r="D130" t="e">
            <v>#N/A</v>
          </cell>
          <cell r="E130" t="e">
            <v>#N/A</v>
          </cell>
          <cell r="F130" t="str">
            <v>Smaller</v>
          </cell>
          <cell r="G130" t="str">
            <v>Exclude</v>
          </cell>
          <cell r="H130">
            <v>0</v>
          </cell>
          <cell r="I130">
            <v>0.04</v>
          </cell>
        </row>
        <row r="131">
          <cell r="A131" t="str">
            <v>Fontburn STW 1</v>
          </cell>
          <cell r="B131">
            <v>0.72422500000000001</v>
          </cell>
          <cell r="C131">
            <v>2.71</v>
          </cell>
          <cell r="D131" t="e">
            <v>#N/A</v>
          </cell>
          <cell r="E131" t="e">
            <v>#N/A</v>
          </cell>
          <cell r="F131" t="str">
            <v>Smaller</v>
          </cell>
          <cell r="G131" t="str">
            <v>Exclude</v>
          </cell>
          <cell r="H131">
            <v>1</v>
          </cell>
          <cell r="I131">
            <v>2.71</v>
          </cell>
        </row>
        <row r="132">
          <cell r="A132" t="str">
            <v>Fourstones STW</v>
          </cell>
          <cell r="B132">
            <v>13.008937</v>
          </cell>
          <cell r="C132">
            <v>1.8478431372549022</v>
          </cell>
          <cell r="D132">
            <v>839.35851113683327</v>
          </cell>
          <cell r="E132" t="str">
            <v>SB</v>
          </cell>
          <cell r="F132" t="str">
            <v>Smaller</v>
          </cell>
          <cell r="G132" t="str">
            <v>Include</v>
          </cell>
          <cell r="H132">
            <v>13</v>
          </cell>
          <cell r="I132">
            <v>1.85</v>
          </cell>
        </row>
        <row r="133">
          <cell r="A133" t="str">
            <v>Foxton Hall</v>
          </cell>
          <cell r="B133">
            <v>0.85500000000000009</v>
          </cell>
          <cell r="C133">
            <v>1.2125000000000001</v>
          </cell>
          <cell r="D133">
            <v>41.627204931583051</v>
          </cell>
          <cell r="E133" t="str">
            <v>P</v>
          </cell>
          <cell r="F133" t="str">
            <v>Smaller</v>
          </cell>
          <cell r="G133" t="str">
            <v>Exclude</v>
          </cell>
          <cell r="H133">
            <v>1</v>
          </cell>
          <cell r="I133">
            <v>1.21</v>
          </cell>
        </row>
        <row r="134">
          <cell r="A134" t="str">
            <v>Frosterley STW</v>
          </cell>
          <cell r="B134">
            <v>5.017424000000001</v>
          </cell>
          <cell r="C134">
            <v>1.8642105263157895</v>
          </cell>
          <cell r="D134">
            <v>695.0822873629885</v>
          </cell>
          <cell r="E134" t="str">
            <v>SB</v>
          </cell>
          <cell r="F134" t="str">
            <v>Smaller</v>
          </cell>
          <cell r="G134" t="str">
            <v>Include</v>
          </cell>
          <cell r="H134">
            <v>5</v>
          </cell>
          <cell r="I134">
            <v>1.86</v>
          </cell>
        </row>
        <row r="135">
          <cell r="A135" t="str">
            <v>Gainford STW</v>
          </cell>
          <cell r="B135">
            <v>24.15710600000001</v>
          </cell>
          <cell r="C135">
            <v>1.1600813008130084</v>
          </cell>
          <cell r="D135">
            <v>1816.6209657000693</v>
          </cell>
          <cell r="E135" t="str">
            <v>SB</v>
          </cell>
          <cell r="F135" t="str">
            <v>Smaller</v>
          </cell>
          <cell r="G135" t="str">
            <v>Include</v>
          </cell>
          <cell r="H135">
            <v>24</v>
          </cell>
          <cell r="I135">
            <v>1.1599999999999999</v>
          </cell>
        </row>
        <row r="136">
          <cell r="A136" t="str">
            <v>Garrigill STW</v>
          </cell>
          <cell r="B136">
            <v>0.82837699999999992</v>
          </cell>
          <cell r="C136">
            <v>4.4349999999999996</v>
          </cell>
          <cell r="D136">
            <v>132.61737359829226</v>
          </cell>
          <cell r="E136" t="str">
            <v>TB1</v>
          </cell>
          <cell r="F136" t="str">
            <v>Smaller</v>
          </cell>
          <cell r="G136" t="str">
            <v>Include</v>
          </cell>
          <cell r="H136">
            <v>1</v>
          </cell>
          <cell r="I136">
            <v>4.4400000000000004</v>
          </cell>
        </row>
        <row r="137">
          <cell r="A137" t="str">
            <v>Glanton STW</v>
          </cell>
          <cell r="B137">
            <v>3.2020260000000005</v>
          </cell>
          <cell r="C137">
            <v>1.7827272727272723</v>
          </cell>
          <cell r="D137">
            <v>238.48775902433118</v>
          </cell>
          <cell r="E137" t="str">
            <v>SB</v>
          </cell>
          <cell r="F137" t="str">
            <v>Smaller</v>
          </cell>
          <cell r="G137" t="str">
            <v>Include</v>
          </cell>
          <cell r="H137">
            <v>3</v>
          </cell>
          <cell r="I137">
            <v>1.78</v>
          </cell>
        </row>
        <row r="138">
          <cell r="A138" t="str">
            <v>Goose Beck STW</v>
          </cell>
          <cell r="B138">
            <v>19.427858999999994</v>
          </cell>
          <cell r="C138">
            <v>1.7533333333333327</v>
          </cell>
          <cell r="D138">
            <v>729.1463031225187</v>
          </cell>
          <cell r="E138" t="str">
            <v>SB</v>
          </cell>
          <cell r="F138" t="str">
            <v>Smaller</v>
          </cell>
          <cell r="G138" t="str">
            <v>Include</v>
          </cell>
          <cell r="H138">
            <v>19</v>
          </cell>
          <cell r="I138">
            <v>1.75</v>
          </cell>
        </row>
        <row r="139">
          <cell r="A139" t="str">
            <v>Grassholme Fishing Cabin ST</v>
          </cell>
          <cell r="B139">
            <v>4.2624000000000002E-2</v>
          </cell>
          <cell r="C139">
            <v>0.24</v>
          </cell>
          <cell r="D139">
            <v>1.0332096511359778</v>
          </cell>
          <cell r="E139" t="str">
            <v>P</v>
          </cell>
          <cell r="F139" t="str">
            <v>Smaller</v>
          </cell>
          <cell r="G139" t="str">
            <v>Exclude</v>
          </cell>
          <cell r="H139">
            <v>0</v>
          </cell>
          <cell r="I139">
            <v>0.24</v>
          </cell>
        </row>
        <row r="140">
          <cell r="A140" t="str">
            <v>Graythorpe STW</v>
          </cell>
          <cell r="B140">
            <v>1.8318760000000001</v>
          </cell>
          <cell r="C140">
            <v>0.33081081081081076</v>
          </cell>
          <cell r="D140">
            <v>116.953264833803</v>
          </cell>
          <cell r="E140" t="str">
            <v>SB</v>
          </cell>
          <cell r="F140" t="str">
            <v>Smaller</v>
          </cell>
          <cell r="G140" t="str">
            <v>Include</v>
          </cell>
          <cell r="H140">
            <v>2</v>
          </cell>
          <cell r="I140">
            <v>0.33</v>
          </cell>
        </row>
        <row r="141">
          <cell r="A141" t="str">
            <v>Great Broughton STW</v>
          </cell>
          <cell r="B141">
            <v>13.365162999999999</v>
          </cell>
          <cell r="C141">
            <v>1.8718518518518512</v>
          </cell>
          <cell r="D141">
            <v>1029.7582572320646</v>
          </cell>
          <cell r="E141" t="str">
            <v>SB</v>
          </cell>
          <cell r="F141" t="str">
            <v>Smaller</v>
          </cell>
          <cell r="G141" t="str">
            <v>Include</v>
          </cell>
          <cell r="H141">
            <v>13</v>
          </cell>
          <cell r="I141">
            <v>1.87</v>
          </cell>
        </row>
        <row r="142">
          <cell r="A142" t="str">
            <v>Great Stainton STW</v>
          </cell>
          <cell r="B142">
            <v>0.61512100000000003</v>
          </cell>
          <cell r="C142">
            <v>1.7280000000000002</v>
          </cell>
          <cell r="D142">
            <v>54.717911875662857</v>
          </cell>
          <cell r="E142" t="str">
            <v>SB</v>
          </cell>
          <cell r="F142" t="str">
            <v>Smaller</v>
          </cell>
          <cell r="G142" t="str">
            <v>Include</v>
          </cell>
          <cell r="H142">
            <v>1</v>
          </cell>
          <cell r="I142">
            <v>1.73</v>
          </cell>
        </row>
        <row r="143">
          <cell r="A143" t="str">
            <v>Great Whittington</v>
          </cell>
          <cell r="B143">
            <v>3.4447719999999999</v>
          </cell>
          <cell r="C143">
            <v>0.64781818181818185</v>
          </cell>
          <cell r="D143">
            <v>166.36717667036709</v>
          </cell>
          <cell r="E143" t="str">
            <v>SB</v>
          </cell>
          <cell r="F143" t="str">
            <v>Smaller</v>
          </cell>
          <cell r="G143" t="str">
            <v>Include</v>
          </cell>
          <cell r="H143">
            <v>3</v>
          </cell>
          <cell r="I143">
            <v>0.65</v>
          </cell>
        </row>
        <row r="144">
          <cell r="A144" t="str">
            <v>Greatham STW</v>
          </cell>
          <cell r="B144">
            <v>11.401849</v>
          </cell>
          <cell r="C144">
            <v>0.75963963963963932</v>
          </cell>
          <cell r="D144">
            <v>957.09712714340549</v>
          </cell>
          <cell r="E144" t="str">
            <v>SB</v>
          </cell>
          <cell r="F144" t="str">
            <v>Smaller</v>
          </cell>
          <cell r="G144" t="str">
            <v>Include</v>
          </cell>
          <cell r="H144">
            <v>11</v>
          </cell>
          <cell r="I144">
            <v>0.76</v>
          </cell>
        </row>
        <row r="145">
          <cell r="A145" t="str">
            <v>Greenhaugh</v>
          </cell>
          <cell r="B145">
            <v>0.61480800000000002</v>
          </cell>
          <cell r="C145">
            <v>2.2725</v>
          </cell>
          <cell r="D145">
            <v>24.521935573156892</v>
          </cell>
          <cell r="E145" t="str">
            <v>SAS</v>
          </cell>
          <cell r="F145" t="str">
            <v>Smaller</v>
          </cell>
          <cell r="G145" t="str">
            <v>Include</v>
          </cell>
          <cell r="H145">
            <v>1</v>
          </cell>
          <cell r="I145">
            <v>2.27</v>
          </cell>
        </row>
        <row r="146">
          <cell r="A146" t="str">
            <v>Greenhead</v>
          </cell>
          <cell r="B146">
            <v>3.7331020000000006</v>
          </cell>
          <cell r="C146">
            <v>1.8308695652173916</v>
          </cell>
          <cell r="D146">
            <v>340.47737319244521</v>
          </cell>
          <cell r="E146" t="str">
            <v>SB</v>
          </cell>
          <cell r="F146" t="str">
            <v>Smaller</v>
          </cell>
          <cell r="G146" t="str">
            <v>Include</v>
          </cell>
          <cell r="H146">
            <v>4</v>
          </cell>
          <cell r="I146">
            <v>1.83</v>
          </cell>
        </row>
        <row r="147">
          <cell r="A147" t="str">
            <v>Gribdale Tr. ST</v>
          </cell>
          <cell r="B147">
            <v>0.98135499999999998</v>
          </cell>
          <cell r="C147">
            <v>0.44823529411764718</v>
          </cell>
          <cell r="D147">
            <v>39.773667062286563</v>
          </cell>
          <cell r="E147" t="str">
            <v>SB</v>
          </cell>
          <cell r="F147" t="str">
            <v>Smaller</v>
          </cell>
          <cell r="G147" t="str">
            <v>Include</v>
          </cell>
          <cell r="H147">
            <v>1</v>
          </cell>
          <cell r="I147">
            <v>0.45</v>
          </cell>
        </row>
        <row r="148">
          <cell r="A148" t="str">
            <v>Gubeon Wood</v>
          </cell>
          <cell r="B148">
            <v>0.88181000000000009</v>
          </cell>
          <cell r="C148">
            <v>0.48919999999999997</v>
          </cell>
          <cell r="D148">
            <v>91.320241847637831</v>
          </cell>
          <cell r="E148" t="str">
            <v>SB</v>
          </cell>
          <cell r="F148" t="str">
            <v>Smaller</v>
          </cell>
          <cell r="G148" t="str">
            <v>Include</v>
          </cell>
          <cell r="H148">
            <v>1</v>
          </cell>
          <cell r="I148">
            <v>0.49</v>
          </cell>
        </row>
        <row r="149">
          <cell r="A149" t="str">
            <v>Gubeon Wood (Tranwell)</v>
          </cell>
          <cell r="B149">
            <v>1.3202E-2</v>
          </cell>
          <cell r="C149">
            <v>0.245</v>
          </cell>
          <cell r="D149">
            <v>91.320241847637831</v>
          </cell>
          <cell r="E149" t="str">
            <v>SB</v>
          </cell>
          <cell r="F149" t="str">
            <v>Smaller</v>
          </cell>
          <cell r="G149" t="str">
            <v>Include</v>
          </cell>
          <cell r="H149">
            <v>0</v>
          </cell>
          <cell r="I149">
            <v>0.25</v>
          </cell>
        </row>
        <row r="150">
          <cell r="A150" t="str">
            <v>Gunnerton</v>
          </cell>
          <cell r="B150">
            <v>3.4654949999999998</v>
          </cell>
          <cell r="C150">
            <v>1.0144827586206902</v>
          </cell>
          <cell r="D150">
            <v>160.57591876521855</v>
          </cell>
          <cell r="E150" t="str">
            <v>SB</v>
          </cell>
          <cell r="F150" t="str">
            <v>Smaller</v>
          </cell>
          <cell r="G150" t="str">
            <v>Include</v>
          </cell>
          <cell r="H150">
            <v>3</v>
          </cell>
          <cell r="I150">
            <v>1.01</v>
          </cell>
        </row>
        <row r="151">
          <cell r="A151" t="str">
            <v>GUNNERTON WTW SEPTIC</v>
          </cell>
          <cell r="B151">
            <v>9.7421999999999995E-2</v>
          </cell>
          <cell r="C151">
            <v>0.78499999999999992</v>
          </cell>
          <cell r="D151" t="e">
            <v>#N/A</v>
          </cell>
          <cell r="E151" t="e">
            <v>#N/A</v>
          </cell>
          <cell r="F151" t="str">
            <v>Smaller</v>
          </cell>
          <cell r="G151" t="str">
            <v>Exclude</v>
          </cell>
          <cell r="H151">
            <v>0</v>
          </cell>
          <cell r="I151">
            <v>0.79</v>
          </cell>
        </row>
        <row r="152">
          <cell r="A152" t="str">
            <v>Hadston SPS</v>
          </cell>
          <cell r="B152">
            <v>0.774648</v>
          </cell>
          <cell r="C152">
            <v>1.3825000000000001</v>
          </cell>
          <cell r="D152">
            <v>564.13246952024394</v>
          </cell>
          <cell r="E152" t="str">
            <v>SO SB</v>
          </cell>
          <cell r="F152" t="str">
            <v>Smaller</v>
          </cell>
          <cell r="G152" t="str">
            <v>Include</v>
          </cell>
          <cell r="H152">
            <v>1</v>
          </cell>
          <cell r="I152">
            <v>1.38</v>
          </cell>
        </row>
        <row r="153">
          <cell r="A153" t="str">
            <v>Hagg Bank ST</v>
          </cell>
          <cell r="B153">
            <v>0.94768999999999992</v>
          </cell>
          <cell r="C153">
            <v>2.5674999999999999</v>
          </cell>
          <cell r="D153">
            <v>51.001883930212202</v>
          </cell>
          <cell r="E153" t="str">
            <v>P</v>
          </cell>
          <cell r="F153" t="str">
            <v>Smaller</v>
          </cell>
          <cell r="G153" t="str">
            <v>Exclude</v>
          </cell>
          <cell r="H153">
            <v>1</v>
          </cell>
          <cell r="I153">
            <v>2.57</v>
          </cell>
        </row>
        <row r="154">
          <cell r="A154" t="str">
            <v>Haggerston Castle STW</v>
          </cell>
          <cell r="B154">
            <v>18.029616999999998</v>
          </cell>
          <cell r="C154">
            <v>1.0634999999999994</v>
          </cell>
          <cell r="D154">
            <v>948.3213806538555</v>
          </cell>
          <cell r="E154" t="str">
            <v>SAS</v>
          </cell>
          <cell r="F154" t="str">
            <v>Smaller</v>
          </cell>
          <cell r="G154" t="str">
            <v>Include</v>
          </cell>
          <cell r="H154">
            <v>18</v>
          </cell>
          <cell r="I154">
            <v>1.06</v>
          </cell>
        </row>
        <row r="155">
          <cell r="A155" t="str">
            <v>Hallington Res/WTW ST</v>
          </cell>
          <cell r="B155">
            <v>0.312336</v>
          </cell>
          <cell r="C155">
            <v>1.3900000000000001</v>
          </cell>
          <cell r="D155" t="e">
            <v>#N/A</v>
          </cell>
          <cell r="E155" t="e">
            <v>#N/A</v>
          </cell>
          <cell r="F155" t="str">
            <v>Smaller</v>
          </cell>
          <cell r="G155" t="str">
            <v>Exclude</v>
          </cell>
          <cell r="H155">
            <v>0</v>
          </cell>
          <cell r="I155">
            <v>1.39</v>
          </cell>
        </row>
        <row r="156">
          <cell r="A156" t="str">
            <v>Hallington ST</v>
          </cell>
          <cell r="B156">
            <v>0.10529400000000001</v>
          </cell>
          <cell r="C156">
            <v>2.1800000000000002</v>
          </cell>
          <cell r="D156">
            <v>25.74730123428288</v>
          </cell>
          <cell r="E156" t="str">
            <v>SB</v>
          </cell>
          <cell r="F156" t="str">
            <v>Smaller</v>
          </cell>
          <cell r="G156" t="str">
            <v>Include</v>
          </cell>
          <cell r="H156">
            <v>0</v>
          </cell>
          <cell r="I156">
            <v>2.1800000000000002</v>
          </cell>
        </row>
        <row r="157">
          <cell r="A157" t="str">
            <v>Halton Shields</v>
          </cell>
          <cell r="B157">
            <v>0.53226800000000007</v>
          </cell>
          <cell r="C157">
            <v>0.56999999999999995</v>
          </cell>
          <cell r="D157">
            <v>25.74730123428288</v>
          </cell>
          <cell r="E157" t="str">
            <v>SB</v>
          </cell>
          <cell r="F157" t="str">
            <v>Smaller</v>
          </cell>
          <cell r="G157" t="str">
            <v>Include</v>
          </cell>
          <cell r="H157">
            <v>1</v>
          </cell>
          <cell r="I157">
            <v>0.56999999999999995</v>
          </cell>
        </row>
        <row r="158">
          <cell r="A158" t="str">
            <v>Halton-Lea-Gate STW</v>
          </cell>
          <cell r="B158">
            <v>2.2165980000000003</v>
          </cell>
          <cell r="C158">
            <v>3.59</v>
          </cell>
          <cell r="D158">
            <v>162.50713480748263</v>
          </cell>
          <cell r="E158" t="str">
            <v>SB</v>
          </cell>
          <cell r="F158" t="str">
            <v>Smaller</v>
          </cell>
          <cell r="G158" t="str">
            <v>Include</v>
          </cell>
          <cell r="H158">
            <v>2</v>
          </cell>
          <cell r="I158">
            <v>3.59</v>
          </cell>
        </row>
        <row r="159">
          <cell r="A159" t="str">
            <v>Hamsterley STW</v>
          </cell>
          <cell r="B159">
            <v>6.8400000000000025</v>
          </cell>
          <cell r="C159">
            <v>1.6521739130434783</v>
          </cell>
          <cell r="D159">
            <v>324.47257817419558</v>
          </cell>
          <cell r="E159" t="str">
            <v>SB</v>
          </cell>
          <cell r="F159" t="str">
            <v>Smaller</v>
          </cell>
          <cell r="G159" t="str">
            <v>Include</v>
          </cell>
          <cell r="H159">
            <v>7</v>
          </cell>
          <cell r="I159">
            <v>1.65</v>
          </cell>
        </row>
        <row r="160">
          <cell r="A160" t="str">
            <v>Harbottle</v>
          </cell>
          <cell r="B160">
            <v>5.0046399999999993</v>
          </cell>
          <cell r="C160">
            <v>3.5219999999999998</v>
          </cell>
          <cell r="D160">
            <v>114.58520918718646</v>
          </cell>
          <cell r="E160" t="str">
            <v>SB</v>
          </cell>
          <cell r="F160" t="str">
            <v>Smaller</v>
          </cell>
          <cell r="G160" t="str">
            <v>Include</v>
          </cell>
          <cell r="H160">
            <v>5</v>
          </cell>
          <cell r="I160">
            <v>3.52</v>
          </cell>
        </row>
        <row r="161">
          <cell r="A161" t="str">
            <v>Harlow Hill</v>
          </cell>
          <cell r="B161">
            <v>0.99475399999999992</v>
          </cell>
          <cell r="C161">
            <v>0.50666666666666671</v>
          </cell>
          <cell r="D161">
            <v>31.990768760859901</v>
          </cell>
          <cell r="E161" t="str">
            <v>SB</v>
          </cell>
          <cell r="F161" t="str">
            <v>Smaller</v>
          </cell>
          <cell r="G161" t="str">
            <v>Include</v>
          </cell>
          <cell r="H161">
            <v>1</v>
          </cell>
          <cell r="I161">
            <v>0.51</v>
          </cell>
        </row>
        <row r="162">
          <cell r="A162" t="str">
            <v>Hartford Hall STW</v>
          </cell>
          <cell r="B162">
            <v>5.7999999999999996E-2</v>
          </cell>
          <cell r="C162">
            <v>10</v>
          </cell>
          <cell r="D162" t="e">
            <v>#N/A</v>
          </cell>
          <cell r="E162" t="e">
            <v>#N/A</v>
          </cell>
          <cell r="F162" t="str">
            <v>Smaller</v>
          </cell>
          <cell r="G162" t="str">
            <v>Include</v>
          </cell>
          <cell r="H162">
            <v>0</v>
          </cell>
          <cell r="I162">
            <v>10</v>
          </cell>
        </row>
        <row r="163">
          <cell r="A163" t="str">
            <v xml:space="preserve">HARWOOD STW </v>
          </cell>
          <cell r="B163">
            <v>0.45989600000000008</v>
          </cell>
          <cell r="C163">
            <v>2.3266666666666667</v>
          </cell>
          <cell r="D163">
            <v>29.752943969826308</v>
          </cell>
          <cell r="E163" t="str">
            <v>SB</v>
          </cell>
          <cell r="F163" t="str">
            <v>Smaller</v>
          </cell>
          <cell r="G163" t="str">
            <v>Include</v>
          </cell>
          <cell r="H163">
            <v>0</v>
          </cell>
          <cell r="I163">
            <v>2.33</v>
          </cell>
        </row>
        <row r="164">
          <cell r="A164" t="str">
            <v>Haughton Castle STW</v>
          </cell>
          <cell r="B164">
            <v>0.67958999999999992</v>
          </cell>
          <cell r="C164">
            <v>1.3624999999999998</v>
          </cell>
          <cell r="D164">
            <v>19.639798397744883</v>
          </cell>
          <cell r="E164" t="str">
            <v>SB</v>
          </cell>
          <cell r="F164" t="str">
            <v>Smaller</v>
          </cell>
          <cell r="G164" t="str">
            <v>Include</v>
          </cell>
          <cell r="H164">
            <v>1</v>
          </cell>
          <cell r="I164">
            <v>1.36</v>
          </cell>
        </row>
        <row r="165">
          <cell r="A165" t="str">
            <v>Hawthorn STW</v>
          </cell>
          <cell r="B165">
            <v>12.306199000000003</v>
          </cell>
          <cell r="C165">
            <v>6.0649999999999995</v>
          </cell>
          <cell r="D165">
            <v>447.43140696970801</v>
          </cell>
          <cell r="E165" t="str">
            <v>TB2</v>
          </cell>
          <cell r="F165" t="str">
            <v>Smaller</v>
          </cell>
          <cell r="G165" t="str">
            <v>Include</v>
          </cell>
          <cell r="H165">
            <v>12</v>
          </cell>
          <cell r="I165">
            <v>6.07</v>
          </cell>
        </row>
        <row r="166">
          <cell r="A166" t="str">
            <v>Haydon Bridge STW</v>
          </cell>
          <cell r="B166">
            <v>28.208569999999998</v>
          </cell>
          <cell r="C166">
            <v>2.0857142857142859</v>
          </cell>
          <cell r="D166">
            <v>1644.4532444691099</v>
          </cell>
          <cell r="E166" t="str">
            <v>SB</v>
          </cell>
          <cell r="F166" t="str">
            <v>Smaller</v>
          </cell>
          <cell r="G166" t="str">
            <v>Include</v>
          </cell>
          <cell r="H166">
            <v>28</v>
          </cell>
          <cell r="I166">
            <v>2.09</v>
          </cell>
        </row>
        <row r="167">
          <cell r="A167" t="str">
            <v>Hebron</v>
          </cell>
          <cell r="B167">
            <v>0.13529600000000003</v>
          </cell>
          <cell r="C167">
            <v>1.1200000000000001</v>
          </cell>
          <cell r="D167">
            <v>61.010543388292497</v>
          </cell>
          <cell r="E167" t="str">
            <v>SB</v>
          </cell>
          <cell r="F167" t="str">
            <v>Smaller</v>
          </cell>
          <cell r="G167" t="str">
            <v>Include</v>
          </cell>
          <cell r="H167">
            <v>0</v>
          </cell>
          <cell r="I167">
            <v>1.1200000000000001</v>
          </cell>
        </row>
        <row r="168">
          <cell r="A168" t="str">
            <v>Heddon Hall</v>
          </cell>
          <cell r="B168">
            <v>0.75933099999999998</v>
          </cell>
          <cell r="C168">
            <v>0.85357142857142865</v>
          </cell>
          <cell r="D168">
            <v>11.448554938973853</v>
          </cell>
          <cell r="E168" t="str">
            <v>SB</v>
          </cell>
          <cell r="F168" t="str">
            <v>Smaller</v>
          </cell>
          <cell r="G168" t="str">
            <v>Include</v>
          </cell>
          <cell r="H168">
            <v>1</v>
          </cell>
          <cell r="I168">
            <v>0.85</v>
          </cell>
        </row>
        <row r="169">
          <cell r="A169" t="str">
            <v>Heddon On The Wall STW</v>
          </cell>
          <cell r="B169">
            <v>28.456147000000001</v>
          </cell>
          <cell r="C169">
            <v>4.9368888888888902</v>
          </cell>
          <cell r="D169">
            <v>1340.1007253796047</v>
          </cell>
          <cell r="E169" t="str">
            <v>SB</v>
          </cell>
          <cell r="F169" t="str">
            <v>Smaller</v>
          </cell>
          <cell r="G169" t="str">
            <v>Include</v>
          </cell>
          <cell r="H169">
            <v>28</v>
          </cell>
          <cell r="I169">
            <v>4.9400000000000004</v>
          </cell>
        </row>
        <row r="170">
          <cell r="A170" t="str">
            <v>Hepple ST</v>
          </cell>
          <cell r="B170">
            <v>5.5125999999999994E-2</v>
          </cell>
          <cell r="C170">
            <v>0.61499999999999999</v>
          </cell>
          <cell r="D170">
            <v>40.273500309206945</v>
          </cell>
          <cell r="E170" t="str">
            <v>P</v>
          </cell>
          <cell r="F170" t="str">
            <v>Smaller</v>
          </cell>
          <cell r="G170" t="str">
            <v>Exclude</v>
          </cell>
          <cell r="H170">
            <v>0</v>
          </cell>
          <cell r="I170">
            <v>0.62</v>
          </cell>
        </row>
        <row r="171">
          <cell r="A171" t="str">
            <v>Hepscott STW</v>
          </cell>
          <cell r="B171">
            <v>8.2406779999999991</v>
          </cell>
          <cell r="C171">
            <v>1.1204838709677414</v>
          </cell>
          <cell r="D171">
            <v>528.97759979702789</v>
          </cell>
          <cell r="E171" t="str">
            <v>SB</v>
          </cell>
          <cell r="F171" t="str">
            <v>Smaller</v>
          </cell>
          <cell r="G171" t="str">
            <v>Include</v>
          </cell>
          <cell r="H171">
            <v>8</v>
          </cell>
          <cell r="I171">
            <v>1.1200000000000001</v>
          </cell>
        </row>
        <row r="172">
          <cell r="A172" t="str">
            <v>Heugh Hall STW</v>
          </cell>
          <cell r="B172">
            <v>0.512984</v>
          </cell>
          <cell r="C172">
            <v>1.6866666666666665</v>
          </cell>
          <cell r="D172">
            <v>38.928155440569519</v>
          </cell>
          <cell r="E172" t="str">
            <v>SB</v>
          </cell>
          <cell r="F172" t="str">
            <v>Smaller</v>
          </cell>
          <cell r="G172" t="str">
            <v>Include</v>
          </cell>
          <cell r="H172">
            <v>1</v>
          </cell>
          <cell r="I172">
            <v>1.69</v>
          </cell>
        </row>
        <row r="173">
          <cell r="A173" t="str">
            <v>Holmside ST</v>
          </cell>
          <cell r="B173">
            <v>0.71435400000000004</v>
          </cell>
          <cell r="C173">
            <v>4.4050000000000002</v>
          </cell>
          <cell r="D173">
            <v>63.385748975897059</v>
          </cell>
          <cell r="E173" t="str">
            <v>SB</v>
          </cell>
          <cell r="F173" t="str">
            <v>Smaller</v>
          </cell>
          <cell r="G173" t="str">
            <v>Include</v>
          </cell>
          <cell r="H173">
            <v>1</v>
          </cell>
          <cell r="I173">
            <v>4.41</v>
          </cell>
        </row>
        <row r="174">
          <cell r="A174" t="str">
            <v>Holy Island STW</v>
          </cell>
          <cell r="B174">
            <v>9.1851350000000007</v>
          </cell>
          <cell r="C174">
            <v>1.2281632653061225</v>
          </cell>
          <cell r="D174">
            <v>148.37393277931838</v>
          </cell>
          <cell r="E174" t="str">
            <v>SO SB</v>
          </cell>
          <cell r="F174" t="str">
            <v>Smaller</v>
          </cell>
          <cell r="G174" t="str">
            <v>Include</v>
          </cell>
          <cell r="H174">
            <v>9</v>
          </cell>
          <cell r="I174">
            <v>1.23</v>
          </cell>
        </row>
        <row r="175">
          <cell r="A175" t="str">
            <v>Honey Hill WTW ST</v>
          </cell>
          <cell r="B175">
            <v>19.045814</v>
          </cell>
          <cell r="C175">
            <v>2.5953571428571425</v>
          </cell>
          <cell r="D175">
            <v>10.332096511359779</v>
          </cell>
          <cell r="E175" t="str">
            <v>SB</v>
          </cell>
          <cell r="F175" t="str">
            <v>Smaller</v>
          </cell>
          <cell r="G175" t="str">
            <v>Include</v>
          </cell>
          <cell r="H175">
            <v>19</v>
          </cell>
          <cell r="I175">
            <v>2.6</v>
          </cell>
        </row>
        <row r="176">
          <cell r="A176" t="str">
            <v>Hornby STW</v>
          </cell>
          <cell r="B176">
            <v>0.99185000000000001</v>
          </cell>
          <cell r="C176">
            <v>4.5199999999999996</v>
          </cell>
          <cell r="D176">
            <v>214.01212590079982</v>
          </cell>
          <cell r="E176" t="str">
            <v>SB</v>
          </cell>
          <cell r="F176" t="str">
            <v>Smaller</v>
          </cell>
          <cell r="G176" t="str">
            <v>Include</v>
          </cell>
          <cell r="H176">
            <v>1</v>
          </cell>
          <cell r="I176">
            <v>4.5199999999999996</v>
          </cell>
        </row>
        <row r="177">
          <cell r="A177" t="str">
            <v>Horncliffe Tk No.1 East ST</v>
          </cell>
          <cell r="B177">
            <v>0.73010600000000003</v>
          </cell>
          <cell r="C177">
            <v>2.5299999999999998</v>
          </cell>
          <cell r="D177">
            <v>175.06023788196973</v>
          </cell>
          <cell r="E177" t="str">
            <v>P</v>
          </cell>
          <cell r="F177" t="str">
            <v>Smaller</v>
          </cell>
          <cell r="G177" t="str">
            <v>Exclude</v>
          </cell>
          <cell r="H177">
            <v>1</v>
          </cell>
          <cell r="I177">
            <v>2.5299999999999998</v>
          </cell>
        </row>
        <row r="178">
          <cell r="A178" t="str">
            <v>Horncliffe Tk No.2 West ST</v>
          </cell>
          <cell r="B178">
            <v>3.6000000000000004E-2</v>
          </cell>
          <cell r="C178">
            <v>0.2</v>
          </cell>
          <cell r="D178">
            <v>175.06023788196973</v>
          </cell>
          <cell r="E178" t="str">
            <v>P</v>
          </cell>
          <cell r="F178" t="str">
            <v>Smaller</v>
          </cell>
          <cell r="G178" t="str">
            <v>Exclude</v>
          </cell>
          <cell r="H178">
            <v>0</v>
          </cell>
          <cell r="I178">
            <v>0.2</v>
          </cell>
        </row>
        <row r="179">
          <cell r="A179" t="str">
            <v>Humshaugh STW</v>
          </cell>
          <cell r="B179">
            <v>9.027533</v>
          </cell>
          <cell r="C179">
            <v>1.3263265306122451</v>
          </cell>
          <cell r="D179">
            <v>495.21275528612711</v>
          </cell>
          <cell r="E179" t="str">
            <v>SB</v>
          </cell>
          <cell r="F179" t="str">
            <v>Smaller</v>
          </cell>
          <cell r="G179" t="str">
            <v>Include</v>
          </cell>
          <cell r="H179">
            <v>9</v>
          </cell>
          <cell r="I179">
            <v>1.33</v>
          </cell>
        </row>
        <row r="180">
          <cell r="A180" t="str">
            <v>Hunstanworth STW</v>
          </cell>
          <cell r="B180">
            <v>0.93136199999999991</v>
          </cell>
          <cell r="C180">
            <v>0.88428571428571423</v>
          </cell>
          <cell r="D180">
            <v>60.741256268223694</v>
          </cell>
          <cell r="E180" t="str">
            <v>SB</v>
          </cell>
          <cell r="F180" t="str">
            <v>Smaller</v>
          </cell>
          <cell r="G180" t="str">
            <v>Include</v>
          </cell>
          <cell r="H180">
            <v>1</v>
          </cell>
          <cell r="I180">
            <v>0.88</v>
          </cell>
        </row>
        <row r="181">
          <cell r="A181" t="str">
            <v>Hutton Magna STW</v>
          </cell>
          <cell r="B181">
            <v>6.8156549999999996</v>
          </cell>
          <cell r="C181">
            <v>1.7518181818181824</v>
          </cell>
          <cell r="D181">
            <v>83.882986950447489</v>
          </cell>
          <cell r="E181" t="str">
            <v>SB</v>
          </cell>
          <cell r="F181" t="str">
            <v>Smaller</v>
          </cell>
          <cell r="G181" t="str">
            <v>Include</v>
          </cell>
          <cell r="H181">
            <v>7</v>
          </cell>
          <cell r="I181">
            <v>1.75</v>
          </cell>
        </row>
        <row r="182">
          <cell r="A182" t="str">
            <v>Hutton Rudby STW</v>
          </cell>
          <cell r="B182">
            <v>23.632963000000004</v>
          </cell>
          <cell r="C182">
            <v>1.9610588235294117</v>
          </cell>
          <cell r="D182">
            <v>1277.2969696969694</v>
          </cell>
          <cell r="E182" t="str">
            <v>SB</v>
          </cell>
          <cell r="F182" t="str">
            <v>Smaller</v>
          </cell>
          <cell r="G182" t="str">
            <v>Include</v>
          </cell>
          <cell r="H182">
            <v>24</v>
          </cell>
          <cell r="I182">
            <v>1.96</v>
          </cell>
        </row>
        <row r="183">
          <cell r="A183" t="str">
            <v>Ingleby Greenhow STW</v>
          </cell>
          <cell r="B183">
            <v>4.6938720000000007</v>
          </cell>
          <cell r="C183">
            <v>0.86589743589743584</v>
          </cell>
          <cell r="D183">
            <v>193.84012300637195</v>
          </cell>
          <cell r="E183" t="str">
            <v>SAS</v>
          </cell>
          <cell r="F183" t="str">
            <v>Smaller</v>
          </cell>
          <cell r="G183" t="str">
            <v>Include</v>
          </cell>
          <cell r="H183">
            <v>5</v>
          </cell>
          <cell r="I183">
            <v>0.87</v>
          </cell>
        </row>
        <row r="184">
          <cell r="A184" t="str">
            <v>Ingoe</v>
          </cell>
          <cell r="B184">
            <v>0.98731299999999977</v>
          </cell>
          <cell r="C184">
            <v>0.53550000000000009</v>
          </cell>
          <cell r="D184">
            <v>61.010866062412951</v>
          </cell>
          <cell r="E184" t="str">
            <v>SB</v>
          </cell>
          <cell r="F184" t="str">
            <v>Smaller</v>
          </cell>
          <cell r="G184" t="str">
            <v>Include</v>
          </cell>
          <cell r="H184">
            <v>1</v>
          </cell>
          <cell r="I184">
            <v>0.54</v>
          </cell>
        </row>
        <row r="185">
          <cell r="A185" t="str">
            <v>Iveston East</v>
          </cell>
          <cell r="B185">
            <v>0.60829599999999995</v>
          </cell>
          <cell r="C185">
            <v>2.7333333333333329</v>
          </cell>
          <cell r="D185">
            <v>94.21819936443805</v>
          </cell>
          <cell r="E185" t="str">
            <v>SB</v>
          </cell>
          <cell r="F185" t="str">
            <v>Smaller</v>
          </cell>
          <cell r="G185" t="str">
            <v>Include</v>
          </cell>
          <cell r="H185">
            <v>1</v>
          </cell>
          <cell r="I185">
            <v>2.73</v>
          </cell>
        </row>
        <row r="186">
          <cell r="A186" t="str">
            <v>Iveston West</v>
          </cell>
          <cell r="B186">
            <v>0.26338200000000001</v>
          </cell>
          <cell r="C186">
            <v>0.84000000000000008</v>
          </cell>
          <cell r="D186">
            <v>38.017869358955195</v>
          </cell>
          <cell r="E186" t="str">
            <v>SB</v>
          </cell>
          <cell r="F186" t="str">
            <v>Smaller</v>
          </cell>
          <cell r="G186" t="str">
            <v>Include</v>
          </cell>
          <cell r="H186">
            <v>0</v>
          </cell>
          <cell r="I186">
            <v>0.84</v>
          </cell>
        </row>
        <row r="187">
          <cell r="A187" t="str">
            <v>Kielder Hawkhope ST</v>
          </cell>
          <cell r="B187">
            <v>0</v>
          </cell>
          <cell r="C187">
            <v>0.2</v>
          </cell>
          <cell r="D187">
            <v>20.664193022719559</v>
          </cell>
          <cell r="E187" t="str">
            <v>SB</v>
          </cell>
          <cell r="F187" t="str">
            <v>Smaller</v>
          </cell>
          <cell r="G187" t="str">
            <v>Include</v>
          </cell>
          <cell r="H187">
            <v>0</v>
          </cell>
          <cell r="I187">
            <v>0.2</v>
          </cell>
        </row>
        <row r="188">
          <cell r="A188" t="str">
            <v>Kielder Leaplish</v>
          </cell>
          <cell r="B188">
            <v>1.254348</v>
          </cell>
          <cell r="C188">
            <v>0.71461538461538454</v>
          </cell>
          <cell r="D188">
            <v>20.664193022719559</v>
          </cell>
          <cell r="E188" t="str">
            <v>SB</v>
          </cell>
          <cell r="F188" t="str">
            <v>Smaller</v>
          </cell>
          <cell r="G188" t="str">
            <v>Include</v>
          </cell>
          <cell r="H188">
            <v>1</v>
          </cell>
          <cell r="I188">
            <v>0.71</v>
          </cell>
        </row>
        <row r="189">
          <cell r="A189" t="str">
            <v>Kielder Tower Knowe ST</v>
          </cell>
          <cell r="B189">
            <v>6.3170000000000004E-2</v>
          </cell>
          <cell r="C189">
            <v>0.3666666666666667</v>
          </cell>
          <cell r="D189">
            <v>10.332096511359779</v>
          </cell>
          <cell r="E189" t="str">
            <v>P</v>
          </cell>
          <cell r="F189" t="str">
            <v>Smaller</v>
          </cell>
          <cell r="G189" t="str">
            <v>Exclude</v>
          </cell>
          <cell r="H189">
            <v>0</v>
          </cell>
          <cell r="I189">
            <v>0.37</v>
          </cell>
        </row>
        <row r="190">
          <cell r="A190" t="str">
            <v>Kielder Whickhope ST</v>
          </cell>
          <cell r="B190">
            <v>9.2426000000000008E-2</v>
          </cell>
          <cell r="C190">
            <v>0.17749999999999999</v>
          </cell>
          <cell r="D190">
            <v>10.332096511359779</v>
          </cell>
          <cell r="E190" t="str">
            <v>P</v>
          </cell>
          <cell r="F190" t="str">
            <v>Smaller</v>
          </cell>
          <cell r="G190" t="str">
            <v>Exclude</v>
          </cell>
          <cell r="H190">
            <v>0</v>
          </cell>
          <cell r="I190">
            <v>0.18</v>
          </cell>
        </row>
        <row r="191">
          <cell r="A191" t="str">
            <v>Kildale STW</v>
          </cell>
          <cell r="B191">
            <v>1.0970049999999998</v>
          </cell>
          <cell r="C191">
            <v>0.35549999999999998</v>
          </cell>
          <cell r="D191">
            <v>63.485353901203702</v>
          </cell>
          <cell r="E191" t="str">
            <v>SAS</v>
          </cell>
          <cell r="F191" t="str">
            <v>Smaller</v>
          </cell>
          <cell r="G191" t="str">
            <v>Include</v>
          </cell>
          <cell r="H191">
            <v>1</v>
          </cell>
          <cell r="I191">
            <v>0.36</v>
          </cell>
        </row>
        <row r="192">
          <cell r="A192" t="str">
            <v>Kirkheaton</v>
          </cell>
          <cell r="B192">
            <v>0.56359899999999996</v>
          </cell>
          <cell r="C192">
            <v>0.72199999999999975</v>
          </cell>
          <cell r="D192">
            <v>38.136044584334464</v>
          </cell>
          <cell r="E192" t="str">
            <v>SB</v>
          </cell>
          <cell r="F192" t="str">
            <v>Smaller</v>
          </cell>
          <cell r="G192" t="str">
            <v>Include</v>
          </cell>
          <cell r="H192">
            <v>1</v>
          </cell>
          <cell r="I192">
            <v>0.72</v>
          </cell>
        </row>
        <row r="193">
          <cell r="A193" t="str">
            <v>Kirklevington STW</v>
          </cell>
          <cell r="B193">
            <v>25.506069000000018</v>
          </cell>
          <cell r="C193">
            <v>1.5477777777777768</v>
          </cell>
          <cell r="D193">
            <v>1277.4227316757854</v>
          </cell>
          <cell r="E193" t="str">
            <v>SB</v>
          </cell>
          <cell r="F193" t="str">
            <v>Smaller</v>
          </cell>
          <cell r="G193" t="str">
            <v>Include</v>
          </cell>
          <cell r="H193">
            <v>26</v>
          </cell>
          <cell r="I193">
            <v>1.55</v>
          </cell>
        </row>
        <row r="194">
          <cell r="A194" t="str">
            <v>Kirkwhelpington</v>
          </cell>
          <cell r="B194">
            <v>1.5361969999999998</v>
          </cell>
          <cell r="C194">
            <v>1.3550000000000002</v>
          </cell>
          <cell r="D194">
            <v>162.27701159957149</v>
          </cell>
          <cell r="E194" t="str">
            <v>SB</v>
          </cell>
          <cell r="F194" t="str">
            <v>Smaller</v>
          </cell>
          <cell r="G194" t="str">
            <v>Include</v>
          </cell>
          <cell r="H194">
            <v>2</v>
          </cell>
          <cell r="I194">
            <v>1.36</v>
          </cell>
        </row>
        <row r="195">
          <cell r="A195" t="str">
            <v>Knarsdale</v>
          </cell>
          <cell r="D195">
            <v>37.845611962182858</v>
          </cell>
          <cell r="E195" t="str">
            <v>SB</v>
          </cell>
          <cell r="F195" t="str">
            <v>Smaller</v>
          </cell>
          <cell r="G195" t="str">
            <v>Include</v>
          </cell>
          <cell r="H195">
            <v>0</v>
          </cell>
          <cell r="I195">
            <v>0</v>
          </cell>
        </row>
        <row r="196">
          <cell r="A196" t="str">
            <v>Lambley</v>
          </cell>
          <cell r="B196">
            <v>0.16608000000000001</v>
          </cell>
          <cell r="C196">
            <v>1.2</v>
          </cell>
          <cell r="D196">
            <v>36.718742626897722</v>
          </cell>
          <cell r="E196" t="str">
            <v>SB</v>
          </cell>
          <cell r="F196" t="str">
            <v>Smaller</v>
          </cell>
          <cell r="G196" t="str">
            <v>Include</v>
          </cell>
          <cell r="H196">
            <v>0</v>
          </cell>
          <cell r="I196">
            <v>1.2</v>
          </cell>
        </row>
        <row r="197">
          <cell r="A197" t="str">
            <v>Lanehead ST</v>
          </cell>
          <cell r="B197">
            <v>7.4580000000000007E-2</v>
          </cell>
          <cell r="C197">
            <v>0.55000000000000004</v>
          </cell>
          <cell r="D197">
            <v>33.176737817085716</v>
          </cell>
          <cell r="E197" t="str">
            <v>SB</v>
          </cell>
          <cell r="F197" t="str">
            <v>Smaller</v>
          </cell>
          <cell r="G197" t="str">
            <v>Include</v>
          </cell>
          <cell r="H197">
            <v>0</v>
          </cell>
          <cell r="I197">
            <v>0.55000000000000004</v>
          </cell>
        </row>
        <row r="198">
          <cell r="A198" t="str">
            <v>Langley</v>
          </cell>
          <cell r="B198">
            <v>6.8364999999999995E-2</v>
          </cell>
          <cell r="C198">
            <v>1.1299999999999999</v>
          </cell>
          <cell r="D198">
            <v>33.434272210133898</v>
          </cell>
          <cell r="E198" t="str">
            <v>SB</v>
          </cell>
          <cell r="F198" t="str">
            <v>Smaller</v>
          </cell>
          <cell r="G198" t="str">
            <v>Include</v>
          </cell>
          <cell r="H198">
            <v>0</v>
          </cell>
          <cell r="I198">
            <v>1.1299999999999999</v>
          </cell>
        </row>
        <row r="199">
          <cell r="A199" t="str">
            <v>Leaplish Ski Club</v>
          </cell>
          <cell r="B199">
            <v>1.9185680000000001</v>
          </cell>
          <cell r="C199">
            <v>0.88111111111111118</v>
          </cell>
          <cell r="D199">
            <v>20.664193022719559</v>
          </cell>
          <cell r="E199" t="str">
            <v>SB</v>
          </cell>
          <cell r="F199" t="str">
            <v>Smaller</v>
          </cell>
          <cell r="G199" t="str">
            <v>Include</v>
          </cell>
          <cell r="H199">
            <v>2</v>
          </cell>
          <cell r="I199">
            <v>0.88</v>
          </cell>
        </row>
        <row r="200">
          <cell r="A200" t="str">
            <v>Longbyre</v>
          </cell>
          <cell r="B200">
            <v>0.57735199999999998</v>
          </cell>
          <cell r="C200">
            <v>1.8385714285714285</v>
          </cell>
          <cell r="D200">
            <v>59.721333413560778</v>
          </cell>
          <cell r="E200" t="str">
            <v>SB</v>
          </cell>
          <cell r="F200" t="str">
            <v>Smaller</v>
          </cell>
          <cell r="G200" t="str">
            <v>Include</v>
          </cell>
          <cell r="H200">
            <v>1</v>
          </cell>
          <cell r="I200">
            <v>1.84</v>
          </cell>
        </row>
        <row r="201">
          <cell r="A201" t="str">
            <v>Longhirst Village</v>
          </cell>
          <cell r="B201">
            <v>1.2660699999999998</v>
          </cell>
          <cell r="C201">
            <v>0.96200000000000008</v>
          </cell>
          <cell r="D201">
            <v>244.5789237603245</v>
          </cell>
          <cell r="E201" t="str">
            <v>SB</v>
          </cell>
          <cell r="F201" t="str">
            <v>Smaller</v>
          </cell>
          <cell r="G201" t="str">
            <v>Include</v>
          </cell>
          <cell r="H201">
            <v>1</v>
          </cell>
          <cell r="I201">
            <v>0.96</v>
          </cell>
        </row>
        <row r="202">
          <cell r="A202" t="str">
            <v>Longhorsley STW</v>
          </cell>
          <cell r="B202">
            <v>11.032808999999999</v>
          </cell>
          <cell r="C202">
            <v>1.6779069767441861</v>
          </cell>
          <cell r="D202">
            <v>698.52531312421797</v>
          </cell>
          <cell r="E202" t="str">
            <v>SB</v>
          </cell>
          <cell r="F202" t="str">
            <v>Smaller</v>
          </cell>
          <cell r="G202" t="str">
            <v>Include</v>
          </cell>
          <cell r="H202">
            <v>11</v>
          </cell>
          <cell r="I202">
            <v>1.68</v>
          </cell>
        </row>
        <row r="203">
          <cell r="A203" t="str">
            <v>Longnewton STW</v>
          </cell>
          <cell r="B203">
            <v>10.495737</v>
          </cell>
          <cell r="C203">
            <v>3.5709090909090904</v>
          </cell>
          <cell r="D203">
            <v>749.79552476866661</v>
          </cell>
          <cell r="E203" t="str">
            <v>SB</v>
          </cell>
          <cell r="F203" t="str">
            <v>Smaller</v>
          </cell>
          <cell r="G203" t="str">
            <v>Include</v>
          </cell>
          <cell r="H203">
            <v>10</v>
          </cell>
          <cell r="I203">
            <v>3.57</v>
          </cell>
        </row>
        <row r="204">
          <cell r="A204" t="str">
            <v>Low Worsall STW</v>
          </cell>
          <cell r="B204">
            <v>4.2386730000000004</v>
          </cell>
          <cell r="C204">
            <v>0.66297872340425534</v>
          </cell>
          <cell r="D204">
            <v>237.04075632509242</v>
          </cell>
          <cell r="E204" t="str">
            <v>SB</v>
          </cell>
          <cell r="F204" t="str">
            <v>Smaller</v>
          </cell>
          <cell r="G204" t="str">
            <v>Include</v>
          </cell>
          <cell r="H204">
            <v>4</v>
          </cell>
          <cell r="I204">
            <v>0.66</v>
          </cell>
        </row>
        <row r="205">
          <cell r="A205" t="str">
            <v>Lowick STW</v>
          </cell>
          <cell r="B205">
            <v>6.0041699999999985</v>
          </cell>
          <cell r="C205">
            <v>1.49875</v>
          </cell>
          <cell r="D205">
            <v>400.22766522581651</v>
          </cell>
          <cell r="E205" t="str">
            <v>SB</v>
          </cell>
          <cell r="F205" t="str">
            <v>Smaller</v>
          </cell>
          <cell r="G205" t="str">
            <v>Include</v>
          </cell>
          <cell r="H205">
            <v>6</v>
          </cell>
          <cell r="I205">
            <v>1.5</v>
          </cell>
        </row>
        <row r="206">
          <cell r="A206" t="str">
            <v>Malton</v>
          </cell>
          <cell r="B206">
            <v>4.4000000000000007E-4</v>
          </cell>
          <cell r="C206">
            <v>0.2</v>
          </cell>
          <cell r="D206">
            <v>27.066282519493313</v>
          </cell>
          <cell r="E206" t="str">
            <v>SB</v>
          </cell>
          <cell r="F206" t="str">
            <v>Smaller</v>
          </cell>
          <cell r="G206" t="str">
            <v>Include</v>
          </cell>
          <cell r="H206">
            <v>0</v>
          </cell>
          <cell r="I206">
            <v>0.2</v>
          </cell>
        </row>
        <row r="207">
          <cell r="A207" t="str">
            <v>Manfield STW</v>
          </cell>
          <cell r="B207">
            <v>1.52589</v>
          </cell>
          <cell r="C207">
            <v>1.1087500000000001</v>
          </cell>
          <cell r="D207">
            <v>212.6219537263394</v>
          </cell>
          <cell r="E207" t="str">
            <v>SB</v>
          </cell>
          <cell r="F207" t="str">
            <v>Smaller</v>
          </cell>
          <cell r="G207" t="str">
            <v>Include</v>
          </cell>
          <cell r="H207">
            <v>2</v>
          </cell>
          <cell r="I207">
            <v>1.1100000000000001</v>
          </cell>
        </row>
        <row r="208">
          <cell r="A208" t="str">
            <v>Matfen (Standing Stone)</v>
          </cell>
          <cell r="B208">
            <v>0.64012499999999994</v>
          </cell>
          <cell r="C208">
            <v>1.356153846153846</v>
          </cell>
          <cell r="D208">
            <v>34.095918487487268</v>
          </cell>
          <cell r="E208" t="str">
            <v>SB</v>
          </cell>
          <cell r="F208" t="str">
            <v>Smaller</v>
          </cell>
          <cell r="G208" t="str">
            <v>Include</v>
          </cell>
          <cell r="H208">
            <v>1</v>
          </cell>
          <cell r="I208">
            <v>1.36</v>
          </cell>
        </row>
        <row r="209">
          <cell r="A209" t="str">
            <v>Matfen STW</v>
          </cell>
          <cell r="B209">
            <v>3.5250689999999998</v>
          </cell>
          <cell r="C209">
            <v>3.1680000000000001</v>
          </cell>
          <cell r="D209">
            <v>169.45701485807945</v>
          </cell>
          <cell r="E209" t="str">
            <v>SB</v>
          </cell>
          <cell r="F209" t="str">
            <v>Smaller</v>
          </cell>
          <cell r="G209" t="str">
            <v>Include</v>
          </cell>
          <cell r="H209">
            <v>4</v>
          </cell>
          <cell r="I209">
            <v>3.17</v>
          </cell>
        </row>
        <row r="210">
          <cell r="A210" t="str">
            <v>Melkridge</v>
          </cell>
          <cell r="B210">
            <v>1.0902639999999999</v>
          </cell>
          <cell r="C210">
            <v>1.2949999999999999</v>
          </cell>
          <cell r="D210">
            <v>122.5634840844351</v>
          </cell>
          <cell r="E210" t="str">
            <v>SB</v>
          </cell>
          <cell r="F210" t="str">
            <v>Smaller</v>
          </cell>
          <cell r="G210" t="str">
            <v>Include</v>
          </cell>
          <cell r="H210">
            <v>1</v>
          </cell>
          <cell r="I210">
            <v>1.3</v>
          </cell>
        </row>
        <row r="211">
          <cell r="A211" t="str">
            <v>Melsonby STW</v>
          </cell>
          <cell r="B211">
            <v>10.026305000000004</v>
          </cell>
          <cell r="C211">
            <v>0.47925619834710748</v>
          </cell>
          <cell r="D211">
            <v>765.74216990503101</v>
          </cell>
          <cell r="E211" t="str">
            <v>SB</v>
          </cell>
          <cell r="F211" t="str">
            <v>Smaller</v>
          </cell>
          <cell r="G211" t="str">
            <v>Include</v>
          </cell>
          <cell r="H211">
            <v>10</v>
          </cell>
          <cell r="I211">
            <v>0.48</v>
          </cell>
        </row>
        <row r="212">
          <cell r="A212" t="str">
            <v>Middleton-In-Teesdale STW</v>
          </cell>
          <cell r="B212">
            <v>11.894254</v>
          </cell>
          <cell r="C212">
            <v>2.9576923076923074</v>
          </cell>
          <cell r="D212">
            <v>996.58386643755546</v>
          </cell>
          <cell r="E212" t="str">
            <v>SB</v>
          </cell>
          <cell r="F212" t="str">
            <v>Smaller</v>
          </cell>
          <cell r="G212" t="str">
            <v>Include</v>
          </cell>
          <cell r="H212">
            <v>12</v>
          </cell>
          <cell r="I212">
            <v>2.96</v>
          </cell>
        </row>
        <row r="213">
          <cell r="A213" t="str">
            <v>Milbourne Village</v>
          </cell>
          <cell r="B213">
            <v>0.79327899999999996</v>
          </cell>
          <cell r="C213">
            <v>0.4872727272727273</v>
          </cell>
          <cell r="D213">
            <v>28.902127224087355</v>
          </cell>
          <cell r="E213" t="str">
            <v>SB</v>
          </cell>
          <cell r="F213" t="str">
            <v>Smaller</v>
          </cell>
          <cell r="G213" t="str">
            <v>Include</v>
          </cell>
          <cell r="H213">
            <v>1</v>
          </cell>
          <cell r="I213">
            <v>0.49</v>
          </cell>
        </row>
        <row r="214">
          <cell r="A214" t="str">
            <v>Milfield STW</v>
          </cell>
          <cell r="B214">
            <v>5.9312659999999999</v>
          </cell>
          <cell r="C214">
            <v>0.915897435897436</v>
          </cell>
          <cell r="D214">
            <v>226.08339387181204</v>
          </cell>
          <cell r="E214" t="str">
            <v>SAS</v>
          </cell>
          <cell r="F214" t="str">
            <v>Smaller</v>
          </cell>
          <cell r="G214" t="str">
            <v>Include</v>
          </cell>
          <cell r="H214">
            <v>6</v>
          </cell>
          <cell r="I214">
            <v>0.92</v>
          </cell>
        </row>
        <row r="215">
          <cell r="A215" t="str">
            <v>MILSHIELDS SEPTIC TANK</v>
          </cell>
          <cell r="B215">
            <v>0.26052599999999998</v>
          </cell>
          <cell r="C215">
            <v>0.22857142857142859</v>
          </cell>
          <cell r="D215" t="e">
            <v>#N/A</v>
          </cell>
          <cell r="E215" t="e">
            <v>#N/A</v>
          </cell>
          <cell r="F215" t="str">
            <v>Smaller</v>
          </cell>
          <cell r="G215" t="str">
            <v>Exclude</v>
          </cell>
          <cell r="H215">
            <v>0</v>
          </cell>
          <cell r="I215">
            <v>0.23</v>
          </cell>
        </row>
        <row r="216">
          <cell r="A216" t="str">
            <v>Mitford</v>
          </cell>
          <cell r="B216">
            <v>1.206906</v>
          </cell>
          <cell r="C216">
            <v>2.6950000000000003</v>
          </cell>
          <cell r="D216">
            <v>210.11780856755587</v>
          </cell>
          <cell r="E216" t="str">
            <v>SB</v>
          </cell>
          <cell r="F216" t="str">
            <v>Smaller</v>
          </cell>
          <cell r="G216" t="str">
            <v>Include</v>
          </cell>
          <cell r="H216">
            <v>1</v>
          </cell>
          <cell r="I216">
            <v>2.7</v>
          </cell>
        </row>
        <row r="217">
          <cell r="A217" t="str">
            <v>Moorsholme STW</v>
          </cell>
          <cell r="B217">
            <v>0.54275499999999999</v>
          </cell>
          <cell r="C217">
            <v>1.3833333333333335</v>
          </cell>
          <cell r="D217">
            <v>318.70015840267155</v>
          </cell>
          <cell r="E217" t="str">
            <v>SB</v>
          </cell>
          <cell r="F217" t="str">
            <v>Smaller</v>
          </cell>
          <cell r="G217" t="str">
            <v>Include</v>
          </cell>
          <cell r="H217">
            <v>1</v>
          </cell>
          <cell r="I217">
            <v>1.38</v>
          </cell>
        </row>
        <row r="218">
          <cell r="A218" t="str">
            <v>Mordon STW</v>
          </cell>
          <cell r="B218">
            <v>1.2311609999999999</v>
          </cell>
          <cell r="C218">
            <v>2.06</v>
          </cell>
          <cell r="D218">
            <v>117.31568958834613</v>
          </cell>
          <cell r="E218" t="str">
            <v>SB</v>
          </cell>
          <cell r="F218" t="str">
            <v>Smaller</v>
          </cell>
          <cell r="G218" t="str">
            <v>Include</v>
          </cell>
          <cell r="H218">
            <v>1</v>
          </cell>
          <cell r="I218">
            <v>2.06</v>
          </cell>
        </row>
        <row r="219">
          <cell r="A219" t="str">
            <v>Murton WTW</v>
          </cell>
          <cell r="B219">
            <v>4.122E-2</v>
          </cell>
          <cell r="C219">
            <v>0.36</v>
          </cell>
          <cell r="D219" t="e">
            <v>#N/A</v>
          </cell>
          <cell r="E219" t="e">
            <v>#N/A</v>
          </cell>
          <cell r="F219" t="str">
            <v>Smaller</v>
          </cell>
          <cell r="G219" t="str">
            <v>Exclude</v>
          </cell>
          <cell r="H219">
            <v>0</v>
          </cell>
          <cell r="I219">
            <v>0.36</v>
          </cell>
        </row>
        <row r="220">
          <cell r="A220" t="str">
            <v>Nenthead STW</v>
          </cell>
          <cell r="B220">
            <v>1.8379840000000001</v>
          </cell>
          <cell r="C220">
            <v>3.4160000000000004</v>
          </cell>
          <cell r="D220">
            <v>319.17067715994386</v>
          </cell>
          <cell r="E220" t="str">
            <v>SB</v>
          </cell>
          <cell r="F220" t="str">
            <v>Smaller</v>
          </cell>
          <cell r="G220" t="str">
            <v>Include</v>
          </cell>
          <cell r="H220">
            <v>2</v>
          </cell>
          <cell r="I220">
            <v>3.42</v>
          </cell>
        </row>
        <row r="221">
          <cell r="A221" t="str">
            <v>Netherton</v>
          </cell>
          <cell r="B221">
            <v>8.0122129999999991</v>
          </cell>
          <cell r="C221">
            <v>2.3409523809523809</v>
          </cell>
          <cell r="D221">
            <v>94.862062999309941</v>
          </cell>
          <cell r="E221" t="str">
            <v>SB</v>
          </cell>
          <cell r="F221" t="str">
            <v>Smaller</v>
          </cell>
          <cell r="G221" t="str">
            <v>Include</v>
          </cell>
          <cell r="H221">
            <v>8</v>
          </cell>
          <cell r="I221">
            <v>2.34</v>
          </cell>
        </row>
        <row r="222">
          <cell r="A222" t="str">
            <v>New Moors STW</v>
          </cell>
          <cell r="B222">
            <v>10.561339</v>
          </cell>
          <cell r="C222">
            <v>3.4489473684210528</v>
          </cell>
          <cell r="D222">
            <v>786.66263390587267</v>
          </cell>
          <cell r="E222" t="str">
            <v>SB</v>
          </cell>
          <cell r="F222" t="str">
            <v>Smaller</v>
          </cell>
          <cell r="G222" t="str">
            <v>Include</v>
          </cell>
          <cell r="H222">
            <v>11</v>
          </cell>
          <cell r="I222">
            <v>3.45</v>
          </cell>
        </row>
        <row r="223">
          <cell r="A223" t="str">
            <v>Newby STW</v>
          </cell>
          <cell r="B223">
            <v>4.546797999999999</v>
          </cell>
          <cell r="C223">
            <v>0.80177777777777792</v>
          </cell>
          <cell r="D223">
            <v>190.36509723671014</v>
          </cell>
          <cell r="E223" t="str">
            <v>SB</v>
          </cell>
          <cell r="F223" t="str">
            <v>Smaller</v>
          </cell>
          <cell r="G223" t="str">
            <v>Include</v>
          </cell>
          <cell r="H223">
            <v>5</v>
          </cell>
          <cell r="I223">
            <v>0.8</v>
          </cell>
        </row>
        <row r="224">
          <cell r="A224" t="str">
            <v>Newfield STW</v>
          </cell>
          <cell r="B224">
            <v>1.880096</v>
          </cell>
          <cell r="C224">
            <v>1.79</v>
          </cell>
          <cell r="D224">
            <v>317.81964807756748</v>
          </cell>
          <cell r="E224" t="str">
            <v>SB</v>
          </cell>
          <cell r="F224" t="str">
            <v>Smaller</v>
          </cell>
          <cell r="G224" t="str">
            <v>Include</v>
          </cell>
          <cell r="H224">
            <v>2</v>
          </cell>
          <cell r="I224">
            <v>1.79</v>
          </cell>
        </row>
        <row r="225">
          <cell r="A225" t="str">
            <v>Newton</v>
          </cell>
          <cell r="B225">
            <v>0.89135999999999993</v>
          </cell>
          <cell r="C225">
            <v>1.1160000000000001</v>
          </cell>
          <cell r="D225">
            <v>72.431231208346304</v>
          </cell>
          <cell r="E225" t="str">
            <v>SB</v>
          </cell>
          <cell r="F225" t="str">
            <v>Smaller</v>
          </cell>
          <cell r="G225" t="str">
            <v>Include</v>
          </cell>
          <cell r="H225">
            <v>1</v>
          </cell>
          <cell r="I225">
            <v>1.1200000000000001</v>
          </cell>
        </row>
        <row r="226">
          <cell r="A226" t="str">
            <v>Newton Under Roseberry STW</v>
          </cell>
          <cell r="B226">
            <v>3.5001359999999995</v>
          </cell>
          <cell r="C226">
            <v>0.47560000000000019</v>
          </cell>
          <cell r="D226">
            <v>62.007120647427122</v>
          </cell>
          <cell r="E226" t="str">
            <v>SB</v>
          </cell>
          <cell r="F226" t="str">
            <v>Smaller</v>
          </cell>
          <cell r="G226" t="str">
            <v>Include</v>
          </cell>
          <cell r="H226">
            <v>4</v>
          </cell>
          <cell r="I226">
            <v>0.48</v>
          </cell>
        </row>
        <row r="227">
          <cell r="A227" t="str">
            <v>Newton-On-The-Moor</v>
          </cell>
          <cell r="B227">
            <v>4.9713512499999988</v>
          </cell>
          <cell r="C227">
            <v>0.81437500000000029</v>
          </cell>
          <cell r="D227">
            <v>91.892392852198043</v>
          </cell>
          <cell r="E227" t="str">
            <v>SB</v>
          </cell>
          <cell r="F227" t="str">
            <v>Smaller</v>
          </cell>
          <cell r="G227" t="str">
            <v>Include</v>
          </cell>
          <cell r="H227">
            <v>5</v>
          </cell>
          <cell r="I227">
            <v>0.81</v>
          </cell>
        </row>
        <row r="228">
          <cell r="A228" t="str">
            <v>Norham STW</v>
          </cell>
          <cell r="B228">
            <v>8.835581000000003</v>
          </cell>
          <cell r="C228">
            <v>0.84541666666666671</v>
          </cell>
          <cell r="D228">
            <v>540.32610985231872</v>
          </cell>
          <cell r="E228" t="str">
            <v>SB</v>
          </cell>
          <cell r="F228" t="str">
            <v>Smaller</v>
          </cell>
          <cell r="G228" t="str">
            <v>Include</v>
          </cell>
          <cell r="H228">
            <v>9</v>
          </cell>
          <cell r="I228">
            <v>0.85</v>
          </cell>
        </row>
        <row r="229">
          <cell r="A229" t="str">
            <v>North Brunton (Racecourse)</v>
          </cell>
          <cell r="B229">
            <v>0.116426</v>
          </cell>
          <cell r="C229">
            <v>1.0533333333333335</v>
          </cell>
          <cell r="D229">
            <v>17.564564069311622</v>
          </cell>
          <cell r="E229" t="str">
            <v>SB</v>
          </cell>
          <cell r="F229" t="str">
            <v>Smaller</v>
          </cell>
          <cell r="G229" t="str">
            <v>Include</v>
          </cell>
          <cell r="H229">
            <v>0</v>
          </cell>
          <cell r="I229">
            <v>1.05</v>
          </cell>
        </row>
        <row r="230">
          <cell r="A230" t="str">
            <v>Ogle</v>
          </cell>
          <cell r="B230">
            <v>0.75312800000000002</v>
          </cell>
          <cell r="C230">
            <v>0.931111111111111</v>
          </cell>
          <cell r="D230">
            <v>62.167879750776969</v>
          </cell>
          <cell r="E230" t="str">
            <v>SB</v>
          </cell>
          <cell r="F230" t="str">
            <v>Smaller</v>
          </cell>
          <cell r="G230" t="str">
            <v>Include</v>
          </cell>
          <cell r="H230">
            <v>1</v>
          </cell>
          <cell r="I230">
            <v>0.93</v>
          </cell>
        </row>
        <row r="231">
          <cell r="A231" t="str">
            <v>Ordley Village STW</v>
          </cell>
          <cell r="B231">
            <v>0.40811899999999995</v>
          </cell>
          <cell r="C231">
            <v>3.2466666666666666</v>
          </cell>
          <cell r="D231">
            <v>23.885923758236679</v>
          </cell>
          <cell r="E231" t="str">
            <v>SAS</v>
          </cell>
          <cell r="F231" t="str">
            <v>Smaller</v>
          </cell>
          <cell r="G231" t="str">
            <v>Include</v>
          </cell>
          <cell r="H231">
            <v>0</v>
          </cell>
          <cell r="I231">
            <v>3.25</v>
          </cell>
        </row>
        <row r="232">
          <cell r="A232" t="str">
            <v>Otterburn STW</v>
          </cell>
          <cell r="B232">
            <v>8.633522000000001</v>
          </cell>
          <cell r="C232">
            <v>1.6675</v>
          </cell>
          <cell r="D232">
            <v>502.39605616770831</v>
          </cell>
          <cell r="E232" t="str">
            <v>SB</v>
          </cell>
          <cell r="F232" t="str">
            <v>Smaller</v>
          </cell>
          <cell r="G232" t="str">
            <v>Include</v>
          </cell>
          <cell r="H232">
            <v>9</v>
          </cell>
          <cell r="I232">
            <v>1.67</v>
          </cell>
        </row>
        <row r="233">
          <cell r="A233" t="str">
            <v>Pegswood Station ST</v>
          </cell>
          <cell r="B233">
            <v>2.5577460000000003</v>
          </cell>
          <cell r="C233">
            <v>2.4850000000000003</v>
          </cell>
          <cell r="D233">
            <v>5.1660482556798897</v>
          </cell>
          <cell r="E233" t="str">
            <v>P</v>
          </cell>
          <cell r="F233" t="str">
            <v>Smaller</v>
          </cell>
          <cell r="G233" t="str">
            <v>Exclude</v>
          </cell>
          <cell r="H233">
            <v>3</v>
          </cell>
          <cell r="I233">
            <v>2.4900000000000002</v>
          </cell>
        </row>
        <row r="234">
          <cell r="A234" t="str">
            <v>Picktree Chester ST</v>
          </cell>
          <cell r="B234">
            <v>0.343611</v>
          </cell>
          <cell r="C234">
            <v>3.415</v>
          </cell>
          <cell r="D234">
            <v>87.626510512842273</v>
          </cell>
          <cell r="E234" t="str">
            <v>SB</v>
          </cell>
          <cell r="F234" t="str">
            <v>Smaller</v>
          </cell>
          <cell r="G234" t="str">
            <v>Include</v>
          </cell>
          <cell r="H234">
            <v>0</v>
          </cell>
          <cell r="I234">
            <v>3.42</v>
          </cell>
        </row>
        <row r="235">
          <cell r="A235" t="str">
            <v>Pittington STW</v>
          </cell>
          <cell r="B235">
            <v>24.179055999999999</v>
          </cell>
          <cell r="C235">
            <v>2.0107317073170723</v>
          </cell>
          <cell r="D235">
            <v>1465.4285877923635</v>
          </cell>
          <cell r="E235" t="str">
            <v>SB</v>
          </cell>
          <cell r="F235" t="str">
            <v>Smaller</v>
          </cell>
          <cell r="G235" t="str">
            <v>Include</v>
          </cell>
          <cell r="H235">
            <v>24</v>
          </cell>
          <cell r="I235">
            <v>2.0099999999999998</v>
          </cell>
        </row>
        <row r="236">
          <cell r="A236" t="str">
            <v>Pity Me STW</v>
          </cell>
          <cell r="B236">
            <v>14.333202</v>
          </cell>
          <cell r="C236">
            <v>4.5084210526315784</v>
          </cell>
          <cell r="D236">
            <v>1447.1259649602014</v>
          </cell>
          <cell r="E236" t="str">
            <v>SB</v>
          </cell>
          <cell r="F236" t="str">
            <v>Smaller</v>
          </cell>
          <cell r="G236" t="str">
            <v>Include</v>
          </cell>
          <cell r="H236">
            <v>14</v>
          </cell>
          <cell r="I236">
            <v>4.51</v>
          </cell>
        </row>
        <row r="237">
          <cell r="A237" t="str">
            <v>Plawsworth STW</v>
          </cell>
          <cell r="B237">
            <v>25.096689000000001</v>
          </cell>
          <cell r="C237">
            <v>5.3011111111111111</v>
          </cell>
          <cell r="D237">
            <v>1432.4576539521918</v>
          </cell>
          <cell r="E237" t="str">
            <v>SB</v>
          </cell>
          <cell r="F237" t="str">
            <v>Smaller</v>
          </cell>
          <cell r="G237" t="str">
            <v>Include</v>
          </cell>
          <cell r="H237">
            <v>25</v>
          </cell>
          <cell r="I237">
            <v>5.3</v>
          </cell>
        </row>
        <row r="238">
          <cell r="A238" t="str">
            <v>Plenmeller</v>
          </cell>
          <cell r="B238">
            <v>0.32489800000000002</v>
          </cell>
          <cell r="C238">
            <v>3.22</v>
          </cell>
          <cell r="D238">
            <v>38.41291958834433</v>
          </cell>
          <cell r="E238" t="str">
            <v>SB</v>
          </cell>
          <cell r="F238" t="str">
            <v>Smaller</v>
          </cell>
          <cell r="G238" t="str">
            <v>Include</v>
          </cell>
          <cell r="H238">
            <v>0</v>
          </cell>
          <cell r="I238">
            <v>3.22</v>
          </cell>
        </row>
        <row r="239">
          <cell r="A239" t="str">
            <v>Ponteland (Collingwood Cottages)</v>
          </cell>
          <cell r="B239">
            <v>0.30764900000000001</v>
          </cell>
          <cell r="C239">
            <v>0.28818181818181821</v>
          </cell>
          <cell r="D239">
            <v>20.174739367365365</v>
          </cell>
          <cell r="E239" t="str">
            <v>SB</v>
          </cell>
          <cell r="F239" t="str">
            <v>Smaller</v>
          </cell>
          <cell r="G239" t="str">
            <v>Include</v>
          </cell>
          <cell r="H239">
            <v>0</v>
          </cell>
          <cell r="I239">
            <v>0.28999999999999998</v>
          </cell>
        </row>
        <row r="240">
          <cell r="A240" t="str">
            <v>Powburn STW</v>
          </cell>
          <cell r="B240">
            <v>0.34683299999999995</v>
          </cell>
          <cell r="C240">
            <v>1.42</v>
          </cell>
          <cell r="D240">
            <v>157.11091869297732</v>
          </cell>
          <cell r="E240" t="str">
            <v>SB</v>
          </cell>
          <cell r="F240" t="str">
            <v>Smaller</v>
          </cell>
          <cell r="G240" t="str">
            <v>Include</v>
          </cell>
          <cell r="H240">
            <v>0</v>
          </cell>
          <cell r="I240">
            <v>1.42</v>
          </cell>
        </row>
        <row r="241">
          <cell r="A241" t="str">
            <v>Princess Court STW-Prudhoe</v>
          </cell>
          <cell r="B241">
            <v>8.4456000000000003E-2</v>
          </cell>
          <cell r="C241">
            <v>0.92</v>
          </cell>
          <cell r="D241">
            <v>10.332096511359779</v>
          </cell>
          <cell r="E241" t="str">
            <v>P</v>
          </cell>
          <cell r="F241" t="str">
            <v>Smaller</v>
          </cell>
          <cell r="G241" t="str">
            <v>Exclude</v>
          </cell>
          <cell r="H241">
            <v>0</v>
          </cell>
          <cell r="I241">
            <v>0.92</v>
          </cell>
        </row>
        <row r="242">
          <cell r="A242" t="str">
            <v>Ramshaw STW</v>
          </cell>
          <cell r="B242">
            <v>19.179946000000001</v>
          </cell>
          <cell r="C242">
            <v>1.8265625000000001</v>
          </cell>
          <cell r="D242">
            <v>1382.9147802390407</v>
          </cell>
          <cell r="E242" t="str">
            <v>TB2</v>
          </cell>
          <cell r="F242" t="str">
            <v>Smaller</v>
          </cell>
          <cell r="G242" t="str">
            <v>Include</v>
          </cell>
          <cell r="H242">
            <v>19</v>
          </cell>
          <cell r="I242">
            <v>1.83</v>
          </cell>
        </row>
        <row r="243">
          <cell r="A243" t="str">
            <v>Redesmouth</v>
          </cell>
          <cell r="B243">
            <v>0.255552</v>
          </cell>
          <cell r="C243">
            <v>3.63</v>
          </cell>
          <cell r="D243">
            <v>41.760350142593005</v>
          </cell>
          <cell r="E243" t="str">
            <v>SB</v>
          </cell>
          <cell r="F243" t="str">
            <v>Smaller</v>
          </cell>
          <cell r="G243" t="str">
            <v>Include</v>
          </cell>
          <cell r="H243">
            <v>0</v>
          </cell>
          <cell r="I243">
            <v>3.63</v>
          </cell>
        </row>
        <row r="244">
          <cell r="A244" t="str">
            <v>Rennington</v>
          </cell>
          <cell r="B244">
            <v>5.49</v>
          </cell>
          <cell r="C244">
            <v>5.0714285714285712</v>
          </cell>
          <cell r="D244">
            <v>94.811988930696018</v>
          </cell>
          <cell r="E244" t="str">
            <v>SB</v>
          </cell>
          <cell r="F244" t="str">
            <v>Smaller</v>
          </cell>
          <cell r="G244" t="str">
            <v>Include</v>
          </cell>
          <cell r="H244">
            <v>5</v>
          </cell>
          <cell r="I244">
            <v>5.07</v>
          </cell>
        </row>
        <row r="245">
          <cell r="A245" t="str">
            <v>Ridsdale</v>
          </cell>
          <cell r="B245">
            <v>1.5082230000000001</v>
          </cell>
          <cell r="C245">
            <v>2.0059999999999998</v>
          </cell>
          <cell r="D245">
            <v>112.88377304392398</v>
          </cell>
          <cell r="E245" t="str">
            <v>SB</v>
          </cell>
          <cell r="F245" t="str">
            <v>Smaller</v>
          </cell>
          <cell r="G245" t="str">
            <v>Include</v>
          </cell>
          <cell r="H245">
            <v>2</v>
          </cell>
          <cell r="I245">
            <v>2.0099999999999998</v>
          </cell>
        </row>
        <row r="246">
          <cell r="A246" t="str">
            <v>Rochester ST</v>
          </cell>
          <cell r="B246">
            <v>0.776119</v>
          </cell>
          <cell r="C246">
            <v>1.2925</v>
          </cell>
          <cell r="D246">
            <v>61.485919944572245</v>
          </cell>
          <cell r="E246" t="str">
            <v>SB</v>
          </cell>
          <cell r="F246" t="str">
            <v>Smaller</v>
          </cell>
          <cell r="G246" t="str">
            <v>Include</v>
          </cell>
          <cell r="H246">
            <v>1</v>
          </cell>
          <cell r="I246">
            <v>1.29</v>
          </cell>
        </row>
        <row r="247">
          <cell r="A247" t="str">
            <v>Rookhope STW</v>
          </cell>
          <cell r="B247">
            <v>1.4129669999999999</v>
          </cell>
          <cell r="C247">
            <v>3.4566666666666666</v>
          </cell>
          <cell r="D247">
            <v>204.59275302939366</v>
          </cell>
          <cell r="E247" t="str">
            <v>SB</v>
          </cell>
          <cell r="F247" t="str">
            <v>Smaller</v>
          </cell>
          <cell r="G247" t="str">
            <v>Include</v>
          </cell>
          <cell r="H247">
            <v>1</v>
          </cell>
          <cell r="I247">
            <v>3.46</v>
          </cell>
        </row>
        <row r="248">
          <cell r="A248" t="str">
            <v>Rothbury Septic Tank</v>
          </cell>
          <cell r="B248">
            <v>1.6286227272727276</v>
          </cell>
          <cell r="C248">
            <v>0.63136363636363624</v>
          </cell>
          <cell r="D248" t="e">
            <v>#N/A</v>
          </cell>
          <cell r="E248" t="e">
            <v>#N/A</v>
          </cell>
          <cell r="F248" t="str">
            <v>Smaller</v>
          </cell>
          <cell r="G248" t="str">
            <v>Exclude</v>
          </cell>
          <cell r="H248">
            <v>2</v>
          </cell>
          <cell r="I248">
            <v>0.63</v>
          </cell>
        </row>
        <row r="249">
          <cell r="A249" t="str">
            <v>Rothbury STW</v>
          </cell>
          <cell r="B249">
            <v>27.69436</v>
          </cell>
          <cell r="C249">
            <v>2.5317647058823511</v>
          </cell>
          <cell r="D249">
            <v>1759.0721772574263</v>
          </cell>
          <cell r="E249" t="str">
            <v>SB</v>
          </cell>
          <cell r="F249" t="str">
            <v>Smaller</v>
          </cell>
          <cell r="G249" t="str">
            <v>Include</v>
          </cell>
          <cell r="H249">
            <v>28</v>
          </cell>
          <cell r="I249">
            <v>2.5299999999999998</v>
          </cell>
        </row>
        <row r="250">
          <cell r="A250" t="str">
            <v>Ryal</v>
          </cell>
          <cell r="B250">
            <v>0.42885699999999993</v>
          </cell>
          <cell r="C250">
            <v>0.63545454545454549</v>
          </cell>
          <cell r="D250">
            <v>20.972484583925706</v>
          </cell>
          <cell r="E250" t="str">
            <v>SB</v>
          </cell>
          <cell r="F250" t="str">
            <v>Smaller</v>
          </cell>
          <cell r="G250" t="str">
            <v>Include</v>
          </cell>
          <cell r="H250">
            <v>0</v>
          </cell>
          <cell r="I250">
            <v>0.64</v>
          </cell>
        </row>
        <row r="251">
          <cell r="A251" t="str">
            <v>Sadberge STW</v>
          </cell>
          <cell r="B251">
            <v>14.386906999999999</v>
          </cell>
          <cell r="C251">
            <v>1.7389743589743591</v>
          </cell>
          <cell r="D251">
            <v>651.36784747908371</v>
          </cell>
          <cell r="E251" t="str">
            <v>SB</v>
          </cell>
          <cell r="F251" t="str">
            <v>Smaller</v>
          </cell>
          <cell r="G251" t="str">
            <v>Include</v>
          </cell>
          <cell r="H251">
            <v>14</v>
          </cell>
          <cell r="I251">
            <v>1.74</v>
          </cell>
        </row>
        <row r="252">
          <cell r="A252" t="str">
            <v>Satley</v>
          </cell>
          <cell r="B252">
            <v>1.1640470000000001</v>
          </cell>
          <cell r="C252">
            <v>2.6466666666666665</v>
          </cell>
          <cell r="D252">
            <v>146.58443177810085</v>
          </cell>
          <cell r="E252" t="str">
            <v>SB</v>
          </cell>
          <cell r="F252" t="str">
            <v>Smaller</v>
          </cell>
          <cell r="G252" t="str">
            <v>Include</v>
          </cell>
          <cell r="H252">
            <v>1</v>
          </cell>
          <cell r="I252">
            <v>2.65</v>
          </cell>
        </row>
        <row r="253">
          <cell r="A253" t="str">
            <v>Scots Gap STW</v>
          </cell>
          <cell r="B253">
            <v>3.4955690000000006</v>
          </cell>
          <cell r="C253">
            <v>1.5293333333333332</v>
          </cell>
          <cell r="D253">
            <v>208.32500045447554</v>
          </cell>
          <cell r="E253" t="str">
            <v>SB</v>
          </cell>
          <cell r="F253" t="str">
            <v>Smaller</v>
          </cell>
          <cell r="G253" t="str">
            <v>Include</v>
          </cell>
          <cell r="H253">
            <v>3</v>
          </cell>
          <cell r="I253">
            <v>1.53</v>
          </cell>
        </row>
        <row r="254">
          <cell r="A254" t="str">
            <v>Seahouses STW</v>
          </cell>
          <cell r="B254">
            <v>118.67064900000005</v>
          </cell>
          <cell r="C254">
            <v>2.031877934272301</v>
          </cell>
          <cell r="D254">
            <v>1425.0599888222223</v>
          </cell>
          <cell r="E254" t="str">
            <v>SO SAS</v>
          </cell>
          <cell r="F254" t="str">
            <v>Smaller</v>
          </cell>
          <cell r="G254" t="str">
            <v>Include</v>
          </cell>
          <cell r="H254">
            <v>119</v>
          </cell>
          <cell r="I254">
            <v>2.0299999999999998</v>
          </cell>
        </row>
        <row r="255">
          <cell r="A255" t="str">
            <v>Sheraton STW</v>
          </cell>
          <cell r="B255">
            <v>2.9503239999999997</v>
          </cell>
          <cell r="C255">
            <v>0.64068965517241383</v>
          </cell>
          <cell r="D255">
            <v>63.000474068414597</v>
          </cell>
          <cell r="E255" t="str">
            <v>SB</v>
          </cell>
          <cell r="F255" t="str">
            <v>Smaller</v>
          </cell>
          <cell r="G255" t="str">
            <v>Include</v>
          </cell>
          <cell r="H255">
            <v>3</v>
          </cell>
          <cell r="I255">
            <v>0.64</v>
          </cell>
        </row>
        <row r="256">
          <cell r="A256" t="str">
            <v>Sherburn House Hosp</v>
          </cell>
          <cell r="B256">
            <v>1.4265819999999998</v>
          </cell>
          <cell r="C256">
            <v>3.7750000000000004</v>
          </cell>
          <cell r="D256">
            <v>33.21044637054262</v>
          </cell>
          <cell r="E256" t="str">
            <v>SB</v>
          </cell>
          <cell r="F256" t="str">
            <v>Smaller</v>
          </cell>
          <cell r="G256" t="str">
            <v>Include</v>
          </cell>
          <cell r="H256">
            <v>1</v>
          </cell>
          <cell r="I256">
            <v>3.78</v>
          </cell>
        </row>
        <row r="257">
          <cell r="A257" t="str">
            <v>Shilbottle STW</v>
          </cell>
          <cell r="B257">
            <v>19.543465999999992</v>
          </cell>
          <cell r="C257">
            <v>1.8034848484848485</v>
          </cell>
          <cell r="D257">
            <v>1788.1442763555501</v>
          </cell>
          <cell r="E257" t="str">
            <v>SB</v>
          </cell>
          <cell r="F257" t="str">
            <v>Smaller</v>
          </cell>
          <cell r="G257" t="str">
            <v>Include</v>
          </cell>
          <cell r="H257">
            <v>20</v>
          </cell>
          <cell r="I257">
            <v>1.8</v>
          </cell>
        </row>
        <row r="258">
          <cell r="A258" t="str">
            <v>Simonburn</v>
          </cell>
          <cell r="B258">
            <v>0.432508</v>
          </cell>
          <cell r="C258">
            <v>1.4750000000000001</v>
          </cell>
          <cell r="D258">
            <v>59.241331984049609</v>
          </cell>
          <cell r="E258" t="str">
            <v>SB</v>
          </cell>
          <cell r="F258" t="str">
            <v>Smaller</v>
          </cell>
          <cell r="G258" t="str">
            <v>Include</v>
          </cell>
          <cell r="H258">
            <v>0</v>
          </cell>
          <cell r="I258">
            <v>1.48</v>
          </cell>
        </row>
        <row r="259">
          <cell r="A259" t="str">
            <v>Slaggyford</v>
          </cell>
          <cell r="B259">
            <v>0.87073</v>
          </cell>
          <cell r="C259">
            <v>2.3266666666666667</v>
          </cell>
          <cell r="D259">
            <v>82.572247487681324</v>
          </cell>
          <cell r="E259" t="str">
            <v>SB</v>
          </cell>
          <cell r="F259" t="str">
            <v>Smaller</v>
          </cell>
          <cell r="G259" t="str">
            <v>Include</v>
          </cell>
          <cell r="H259">
            <v>1</v>
          </cell>
          <cell r="I259">
            <v>2.33</v>
          </cell>
        </row>
        <row r="260">
          <cell r="A260" t="str">
            <v>Slaley STW</v>
          </cell>
          <cell r="B260">
            <v>2.7088869999999998</v>
          </cell>
          <cell r="C260">
            <v>2.0812499999999998</v>
          </cell>
          <cell r="D260">
            <v>313.7245254903666</v>
          </cell>
          <cell r="E260" t="str">
            <v>SB</v>
          </cell>
          <cell r="F260" t="str">
            <v>Smaller</v>
          </cell>
          <cell r="G260" t="str">
            <v>Include</v>
          </cell>
          <cell r="H260">
            <v>3</v>
          </cell>
          <cell r="I260">
            <v>2.08</v>
          </cell>
        </row>
        <row r="261">
          <cell r="A261" t="str">
            <v>Small Craft RBC</v>
          </cell>
          <cell r="B261">
            <v>0.25337999999999999</v>
          </cell>
          <cell r="C261">
            <v>0.32</v>
          </cell>
          <cell r="D261" t="e">
            <v>#N/A</v>
          </cell>
          <cell r="E261" t="e">
            <v>#N/A</v>
          </cell>
          <cell r="F261" t="str">
            <v>Smaller</v>
          </cell>
          <cell r="G261" t="str">
            <v>Exclude</v>
          </cell>
          <cell r="H261">
            <v>0</v>
          </cell>
          <cell r="I261">
            <v>0.32</v>
          </cell>
        </row>
        <row r="262">
          <cell r="A262" t="str">
            <v>Snitter (&amp;Thropton) STW</v>
          </cell>
          <cell r="B262">
            <v>2.4014449999999998</v>
          </cell>
          <cell r="C262">
            <v>2.2414285714285711</v>
          </cell>
          <cell r="D262">
            <v>521.93004439947754</v>
          </cell>
          <cell r="E262" t="str">
            <v>SB</v>
          </cell>
          <cell r="F262" t="str">
            <v>Smaller</v>
          </cell>
          <cell r="G262" t="str">
            <v>Include</v>
          </cell>
          <cell r="H262">
            <v>2</v>
          </cell>
          <cell r="I262">
            <v>2.2400000000000002</v>
          </cell>
        </row>
        <row r="263">
          <cell r="A263" t="str">
            <v>Staindrop STW</v>
          </cell>
          <cell r="B263">
            <v>11.494927000000002</v>
          </cell>
          <cell r="C263">
            <v>1.3718518518518521</v>
          </cell>
          <cell r="D263">
            <v>1321.4232979801641</v>
          </cell>
          <cell r="E263" t="str">
            <v>SB</v>
          </cell>
          <cell r="F263" t="str">
            <v>Smaller</v>
          </cell>
          <cell r="G263" t="str">
            <v>Include</v>
          </cell>
          <cell r="H263">
            <v>11</v>
          </cell>
          <cell r="I263">
            <v>1.37</v>
          </cell>
        </row>
        <row r="264">
          <cell r="A264" t="str">
            <v>Stainton STW</v>
          </cell>
          <cell r="B264">
            <v>5.5484439999999999</v>
          </cell>
          <cell r="C264">
            <v>3.2409999999999997</v>
          </cell>
          <cell r="D264">
            <v>589.79606566926714</v>
          </cell>
          <cell r="E264" t="str">
            <v>SB</v>
          </cell>
          <cell r="F264" t="str">
            <v>Smaller</v>
          </cell>
          <cell r="G264" t="str">
            <v>Include</v>
          </cell>
          <cell r="H264">
            <v>6</v>
          </cell>
          <cell r="I264">
            <v>3.24</v>
          </cell>
        </row>
        <row r="265">
          <cell r="A265" t="str">
            <v>Stamfordham STW</v>
          </cell>
          <cell r="B265">
            <v>5.4665699999999999</v>
          </cell>
          <cell r="C265">
            <v>1.8978947368421053</v>
          </cell>
          <cell r="D265">
            <v>513.02217333482895</v>
          </cell>
          <cell r="E265" t="str">
            <v>SB</v>
          </cell>
          <cell r="F265" t="str">
            <v>Smaller</v>
          </cell>
          <cell r="G265" t="str">
            <v>Include</v>
          </cell>
          <cell r="H265">
            <v>5</v>
          </cell>
          <cell r="I265">
            <v>1.9</v>
          </cell>
        </row>
        <row r="266">
          <cell r="A266" t="str">
            <v>Stanhope STW</v>
          </cell>
          <cell r="B266">
            <v>16.419407</v>
          </cell>
          <cell r="C266">
            <v>2.7956756756756755</v>
          </cell>
          <cell r="D266">
            <v>1852.5432588537481</v>
          </cell>
          <cell r="E266" t="str">
            <v>SB</v>
          </cell>
          <cell r="F266" t="str">
            <v>Smaller</v>
          </cell>
          <cell r="G266" t="str">
            <v>Include</v>
          </cell>
          <cell r="H266">
            <v>16</v>
          </cell>
          <cell r="I266">
            <v>2.8</v>
          </cell>
        </row>
        <row r="267">
          <cell r="A267" t="str">
            <v>Station Houses ST</v>
          </cell>
          <cell r="B267">
            <v>3.5855999999999999E-2</v>
          </cell>
          <cell r="C267">
            <v>0.27</v>
          </cell>
          <cell r="D267">
            <v>17.899002064748959</v>
          </cell>
          <cell r="E267" t="str">
            <v>P</v>
          </cell>
          <cell r="F267" t="str">
            <v>Smaller</v>
          </cell>
          <cell r="G267" t="str">
            <v>Exclude</v>
          </cell>
          <cell r="H267">
            <v>0</v>
          </cell>
          <cell r="I267">
            <v>0.27</v>
          </cell>
        </row>
        <row r="268">
          <cell r="A268" t="str">
            <v>Stockley Grove ST</v>
          </cell>
          <cell r="B268">
            <v>0.5454</v>
          </cell>
          <cell r="C268">
            <v>2</v>
          </cell>
          <cell r="D268">
            <v>20.860331482961094</v>
          </cell>
          <cell r="E268" t="str">
            <v>SB</v>
          </cell>
          <cell r="F268" t="str">
            <v>Smaller</v>
          </cell>
          <cell r="G268" t="str">
            <v>Include</v>
          </cell>
          <cell r="H268">
            <v>1</v>
          </cell>
          <cell r="I268">
            <v>2</v>
          </cell>
        </row>
        <row r="269">
          <cell r="A269" t="str">
            <v>Stonehaugh</v>
          </cell>
          <cell r="B269">
            <v>1.6680260000000002</v>
          </cell>
          <cell r="C269">
            <v>2.1045454545454549</v>
          </cell>
          <cell r="D269">
            <v>105.63526594979849</v>
          </cell>
          <cell r="E269" t="str">
            <v>SB</v>
          </cell>
          <cell r="F269" t="str">
            <v>Smaller</v>
          </cell>
          <cell r="G269" t="str">
            <v>Include</v>
          </cell>
          <cell r="H269">
            <v>2</v>
          </cell>
          <cell r="I269">
            <v>2.1</v>
          </cell>
        </row>
        <row r="270">
          <cell r="A270" t="str">
            <v>Summerhouse STW</v>
          </cell>
          <cell r="B270">
            <v>2.4427180000000002</v>
          </cell>
          <cell r="C270">
            <v>0.41388888888888892</v>
          </cell>
          <cell r="D270">
            <v>76.871333684656847</v>
          </cell>
          <cell r="E270" t="str">
            <v>SAS</v>
          </cell>
          <cell r="F270" t="str">
            <v>Smaller</v>
          </cell>
          <cell r="G270" t="str">
            <v>Include</v>
          </cell>
          <cell r="H270">
            <v>2</v>
          </cell>
          <cell r="I270">
            <v>0.41</v>
          </cell>
        </row>
        <row r="271">
          <cell r="A271" t="str">
            <v>Sunderland Bridge STW</v>
          </cell>
          <cell r="B271">
            <v>5.8045369999999998</v>
          </cell>
          <cell r="C271">
            <v>8.3533333333333335</v>
          </cell>
          <cell r="D271">
            <v>620.85276887201212</v>
          </cell>
          <cell r="E271" t="str">
            <v>SB</v>
          </cell>
          <cell r="F271" t="str">
            <v>Smaller</v>
          </cell>
          <cell r="G271" t="str">
            <v>Include</v>
          </cell>
          <cell r="H271">
            <v>6</v>
          </cell>
          <cell r="I271">
            <v>8.35</v>
          </cell>
        </row>
        <row r="272">
          <cell r="A272" t="str">
            <v>Swainby STW</v>
          </cell>
          <cell r="B272">
            <v>10.163446</v>
          </cell>
          <cell r="C272">
            <v>2.0967647058823524</v>
          </cell>
          <cell r="D272">
            <v>806.03272557315972</v>
          </cell>
          <cell r="E272" t="str">
            <v>SB</v>
          </cell>
          <cell r="F272" t="str">
            <v>Smaller</v>
          </cell>
          <cell r="G272" t="str">
            <v>Include</v>
          </cell>
          <cell r="H272">
            <v>10</v>
          </cell>
          <cell r="I272">
            <v>2.1</v>
          </cell>
        </row>
        <row r="273">
          <cell r="A273" t="str">
            <v>The Lee ST</v>
          </cell>
          <cell r="B273">
            <v>0.88055499999999987</v>
          </cell>
          <cell r="C273">
            <v>0.73624999999999996</v>
          </cell>
          <cell r="D273">
            <v>77.956809983672102</v>
          </cell>
          <cell r="E273" t="str">
            <v>P</v>
          </cell>
          <cell r="F273" t="str">
            <v>Smaller</v>
          </cell>
          <cell r="G273" t="str">
            <v>Exclude</v>
          </cell>
          <cell r="H273">
            <v>1</v>
          </cell>
          <cell r="I273">
            <v>0.74</v>
          </cell>
        </row>
        <row r="274">
          <cell r="A274" t="str">
            <v>Thrunton</v>
          </cell>
          <cell r="B274">
            <v>6.563999999999999E-2</v>
          </cell>
          <cell r="C274">
            <v>1.2</v>
          </cell>
          <cell r="D274">
            <v>46.67820134067496</v>
          </cell>
          <cell r="E274" t="str">
            <v>SB</v>
          </cell>
          <cell r="F274" t="str">
            <v>Smaller</v>
          </cell>
          <cell r="G274" t="str">
            <v>Include</v>
          </cell>
          <cell r="H274">
            <v>0</v>
          </cell>
          <cell r="I274">
            <v>1.2</v>
          </cell>
        </row>
        <row r="275">
          <cell r="A275" t="str">
            <v>Tindale</v>
          </cell>
          <cell r="B275">
            <v>0.66395100000000007</v>
          </cell>
          <cell r="C275">
            <v>1.337142857142857</v>
          </cell>
          <cell r="D275">
            <v>46.280212806883654</v>
          </cell>
          <cell r="E275" t="str">
            <v>SB</v>
          </cell>
          <cell r="F275" t="str">
            <v>Smaller</v>
          </cell>
          <cell r="G275" t="str">
            <v>Include</v>
          </cell>
          <cell r="H275">
            <v>1</v>
          </cell>
          <cell r="I275">
            <v>1.34</v>
          </cell>
        </row>
        <row r="276">
          <cell r="A276" t="str">
            <v>Togston Hall ST</v>
          </cell>
          <cell r="B276">
            <v>5.5090349999999999</v>
          </cell>
          <cell r="C276">
            <v>0.69460000000000022</v>
          </cell>
          <cell r="D276">
            <v>30.395778665722791</v>
          </cell>
          <cell r="E276" t="str">
            <v>P</v>
          </cell>
          <cell r="F276" t="str">
            <v>Smaller</v>
          </cell>
          <cell r="G276" t="str">
            <v>Exclude</v>
          </cell>
          <cell r="H276">
            <v>6</v>
          </cell>
          <cell r="I276">
            <v>0.69</v>
          </cell>
        </row>
        <row r="277">
          <cell r="A277" t="str">
            <v>Togston STW</v>
          </cell>
          <cell r="B277">
            <v>9.0973579999999981</v>
          </cell>
          <cell r="C277">
            <v>1.6751351351351351</v>
          </cell>
          <cell r="D277">
            <v>664.34283632477786</v>
          </cell>
          <cell r="E277" t="str">
            <v>SB</v>
          </cell>
          <cell r="F277" t="str">
            <v>Smaller</v>
          </cell>
          <cell r="G277" t="str">
            <v>Include</v>
          </cell>
          <cell r="H277">
            <v>9</v>
          </cell>
          <cell r="I277">
            <v>1.68</v>
          </cell>
        </row>
        <row r="278">
          <cell r="A278" t="str">
            <v>Tow Law STW</v>
          </cell>
          <cell r="B278">
            <v>21.244533000000001</v>
          </cell>
          <cell r="C278">
            <v>3.175581395348837</v>
          </cell>
          <cell r="D278">
            <v>1148.9254245840057</v>
          </cell>
          <cell r="E278" t="str">
            <v>SB</v>
          </cell>
          <cell r="F278" t="str">
            <v>Smaller</v>
          </cell>
          <cell r="G278" t="str">
            <v>Include</v>
          </cell>
          <cell r="H278">
            <v>21</v>
          </cell>
          <cell r="I278">
            <v>3.18</v>
          </cell>
        </row>
        <row r="279">
          <cell r="A279" t="str">
            <v>Tower Knowe Visitors Centre</v>
          </cell>
          <cell r="B279">
            <v>4.4998999999999997E-2</v>
          </cell>
          <cell r="C279">
            <v>0.86499999999999999</v>
          </cell>
          <cell r="D279">
            <v>10.332096511359779</v>
          </cell>
          <cell r="E279" t="str">
            <v>P</v>
          </cell>
          <cell r="F279" t="str">
            <v>Smaller</v>
          </cell>
          <cell r="G279" t="str">
            <v>Exclude</v>
          </cell>
          <cell r="H279">
            <v>0</v>
          </cell>
          <cell r="I279">
            <v>0.87</v>
          </cell>
        </row>
        <row r="280">
          <cell r="A280" t="str">
            <v>Tursdale ST</v>
          </cell>
          <cell r="B280">
            <v>7.6976000000000003E-2</v>
          </cell>
          <cell r="C280">
            <v>0.66666666666666663</v>
          </cell>
          <cell r="D280">
            <v>12.73185154364956</v>
          </cell>
          <cell r="E280" t="str">
            <v>SB</v>
          </cell>
          <cell r="F280" t="str">
            <v>Smaller</v>
          </cell>
          <cell r="G280" t="str">
            <v>Include</v>
          </cell>
          <cell r="H280">
            <v>0</v>
          </cell>
          <cell r="I280">
            <v>0.67</v>
          </cell>
        </row>
        <row r="281">
          <cell r="A281" t="str">
            <v>Ulgham STW</v>
          </cell>
          <cell r="B281">
            <v>6.2839869999999989</v>
          </cell>
          <cell r="C281">
            <v>0.46260416666666648</v>
          </cell>
          <cell r="D281">
            <v>321.68930456804537</v>
          </cell>
          <cell r="E281" t="str">
            <v>SB</v>
          </cell>
          <cell r="F281" t="str">
            <v>Smaller</v>
          </cell>
          <cell r="G281" t="str">
            <v>Include</v>
          </cell>
          <cell r="H281">
            <v>6</v>
          </cell>
          <cell r="I281">
            <v>0.46</v>
          </cell>
        </row>
        <row r="282">
          <cell r="A282" t="str">
            <v>Ushaw Moor</v>
          </cell>
          <cell r="B282">
            <v>0.28244800000000003</v>
          </cell>
          <cell r="C282">
            <v>0.97333333333333327</v>
          </cell>
          <cell r="D282">
            <v>55.321182041688033</v>
          </cell>
          <cell r="E282" t="str">
            <v>SB</v>
          </cell>
          <cell r="F282" t="str">
            <v>Smaller</v>
          </cell>
          <cell r="G282" t="str">
            <v>Include</v>
          </cell>
          <cell r="H282">
            <v>0</v>
          </cell>
          <cell r="I282">
            <v>0.97</v>
          </cell>
        </row>
        <row r="283">
          <cell r="A283" t="str">
            <v>Wall STW</v>
          </cell>
          <cell r="B283">
            <v>1.5370740000000001</v>
          </cell>
          <cell r="C283">
            <v>2.652857142857143</v>
          </cell>
          <cell r="D283">
            <v>246.40734350878816</v>
          </cell>
          <cell r="E283" t="str">
            <v>SB</v>
          </cell>
          <cell r="F283" t="str">
            <v>Smaller</v>
          </cell>
          <cell r="G283" t="str">
            <v>Include</v>
          </cell>
          <cell r="H283">
            <v>2</v>
          </cell>
          <cell r="I283">
            <v>2.65</v>
          </cell>
        </row>
        <row r="284">
          <cell r="A284" t="str">
            <v>Wallridge</v>
          </cell>
          <cell r="B284">
            <v>1.3364989999999999</v>
          </cell>
          <cell r="C284">
            <v>1.1463636363636363</v>
          </cell>
          <cell r="D284">
            <v>60.975112168658754</v>
          </cell>
          <cell r="E284" t="str">
            <v>SB</v>
          </cell>
          <cell r="F284" t="str">
            <v>Smaller</v>
          </cell>
          <cell r="G284" t="str">
            <v>Include</v>
          </cell>
          <cell r="H284">
            <v>1</v>
          </cell>
          <cell r="I284">
            <v>1.1499999999999999</v>
          </cell>
        </row>
        <row r="285">
          <cell r="A285" t="str">
            <v>Warden ST</v>
          </cell>
          <cell r="B285">
            <v>1.9700010000000001</v>
          </cell>
          <cell r="C285">
            <v>0.2257142857142857</v>
          </cell>
          <cell r="D285">
            <v>38.295038324968893</v>
          </cell>
          <cell r="E285" t="str">
            <v>P</v>
          </cell>
          <cell r="F285" t="str">
            <v>Smaller</v>
          </cell>
          <cell r="G285" t="str">
            <v>Exclude</v>
          </cell>
          <cell r="H285">
            <v>2</v>
          </cell>
          <cell r="I285">
            <v>0.23</v>
          </cell>
        </row>
        <row r="286">
          <cell r="A286" t="str">
            <v>Waren Mill STW</v>
          </cell>
          <cell r="B286">
            <v>2.8066530000000003</v>
          </cell>
          <cell r="C286">
            <v>1.7316666666666667</v>
          </cell>
          <cell r="D286">
            <v>45.642278427325621</v>
          </cell>
          <cell r="E286" t="str">
            <v>SO SB</v>
          </cell>
          <cell r="F286" t="str">
            <v>Smaller</v>
          </cell>
          <cell r="G286" t="str">
            <v>Include</v>
          </cell>
          <cell r="H286">
            <v>3</v>
          </cell>
          <cell r="I286">
            <v>1.73</v>
          </cell>
        </row>
        <row r="287">
          <cell r="A287" t="str">
            <v>Wark STW</v>
          </cell>
          <cell r="B287">
            <v>7.2995890000000001</v>
          </cell>
          <cell r="C287">
            <v>1.2847727272727272</v>
          </cell>
          <cell r="D287">
            <v>509.48682492925457</v>
          </cell>
          <cell r="E287" t="str">
            <v>SB</v>
          </cell>
          <cell r="F287" t="str">
            <v>Smaller</v>
          </cell>
          <cell r="G287" t="str">
            <v>Include</v>
          </cell>
          <cell r="H287">
            <v>7</v>
          </cell>
          <cell r="I287">
            <v>1.28</v>
          </cell>
        </row>
        <row r="288">
          <cell r="A288" t="str">
            <v>Wark-On-Tweed</v>
          </cell>
          <cell r="B288">
            <v>0.824133</v>
          </cell>
          <cell r="C288">
            <v>0.69000000000000006</v>
          </cell>
          <cell r="D288">
            <v>87.543074831119839</v>
          </cell>
          <cell r="E288" t="str">
            <v>SB</v>
          </cell>
          <cell r="F288" t="str">
            <v>Smaller</v>
          </cell>
          <cell r="G288" t="str">
            <v>Include</v>
          </cell>
          <cell r="H288">
            <v>1</v>
          </cell>
          <cell r="I288">
            <v>0.69</v>
          </cell>
        </row>
        <row r="289">
          <cell r="A289" t="str">
            <v>Warkworth WTW ST</v>
          </cell>
          <cell r="B289">
            <v>7.9606599999999998</v>
          </cell>
          <cell r="C289">
            <v>3</v>
          </cell>
          <cell r="D289">
            <v>10.332096511359779</v>
          </cell>
          <cell r="E289" t="str">
            <v>P</v>
          </cell>
          <cell r="F289" t="str">
            <v>Smaller</v>
          </cell>
          <cell r="G289" t="str">
            <v>Exclude</v>
          </cell>
          <cell r="H289">
            <v>8</v>
          </cell>
          <cell r="I289">
            <v>3</v>
          </cell>
        </row>
        <row r="290">
          <cell r="A290" t="str">
            <v>West Woodburn STW</v>
          </cell>
          <cell r="B290">
            <v>1.7321850000000001</v>
          </cell>
          <cell r="C290">
            <v>1.7855555555555551</v>
          </cell>
          <cell r="D290">
            <v>161.5649558649996</v>
          </cell>
          <cell r="E290" t="str">
            <v>SB</v>
          </cell>
          <cell r="F290" t="str">
            <v>Smaller</v>
          </cell>
          <cell r="G290" t="str">
            <v>Include</v>
          </cell>
          <cell r="H290">
            <v>2</v>
          </cell>
          <cell r="I290">
            <v>1.79</v>
          </cell>
        </row>
        <row r="291">
          <cell r="A291" t="str">
            <v>Whalton STW</v>
          </cell>
          <cell r="B291">
            <v>4.1672820000000002</v>
          </cell>
          <cell r="C291">
            <v>2.1749999999999998</v>
          </cell>
          <cell r="D291">
            <v>217.58756825645312</v>
          </cell>
          <cell r="E291" t="str">
            <v>SB</v>
          </cell>
          <cell r="F291" t="str">
            <v>Smaller</v>
          </cell>
          <cell r="G291" t="str">
            <v>Include</v>
          </cell>
          <cell r="H291">
            <v>4</v>
          </cell>
          <cell r="I291">
            <v>2.1800000000000002</v>
          </cell>
        </row>
        <row r="292">
          <cell r="A292" t="str">
            <v>Whitby Sludge</v>
          </cell>
          <cell r="B292">
            <v>10.568153000000001</v>
          </cell>
          <cell r="C292">
            <v>3.1436363636363636</v>
          </cell>
          <cell r="D292" t="e">
            <v>#N/A</v>
          </cell>
          <cell r="E292" t="e">
            <v>#N/A</v>
          </cell>
          <cell r="F292" t="str">
            <v>Smaller</v>
          </cell>
          <cell r="G292" t="str">
            <v>Exclude</v>
          </cell>
          <cell r="H292">
            <v>11</v>
          </cell>
          <cell r="I292">
            <v>3.14</v>
          </cell>
        </row>
        <row r="293">
          <cell r="A293" t="str">
            <v>Whiteadder</v>
          </cell>
          <cell r="B293">
            <v>9.1865000000000002E-2</v>
          </cell>
          <cell r="C293">
            <v>1.33</v>
          </cell>
          <cell r="D293">
            <v>7.4226441907183229</v>
          </cell>
          <cell r="E293" t="str">
            <v>SB</v>
          </cell>
          <cell r="F293" t="str">
            <v>Smaller</v>
          </cell>
          <cell r="G293" t="str">
            <v>Include</v>
          </cell>
          <cell r="H293">
            <v>0</v>
          </cell>
          <cell r="I293">
            <v>1.33</v>
          </cell>
        </row>
        <row r="294">
          <cell r="A294" t="str">
            <v>Whittingham STW</v>
          </cell>
          <cell r="B294">
            <v>2.712113</v>
          </cell>
          <cell r="C294">
            <v>1.5054545454545454</v>
          </cell>
          <cell r="D294">
            <v>278.96457613965339</v>
          </cell>
          <cell r="E294" t="str">
            <v>SB</v>
          </cell>
          <cell r="F294" t="str">
            <v>Smaller</v>
          </cell>
          <cell r="G294" t="str">
            <v>Include</v>
          </cell>
          <cell r="H294">
            <v>3</v>
          </cell>
          <cell r="I294">
            <v>1.51</v>
          </cell>
        </row>
        <row r="295">
          <cell r="A295" t="str">
            <v>Whittle Colliery Village</v>
          </cell>
          <cell r="B295">
            <v>5.9975999999999994</v>
          </cell>
          <cell r="C295">
            <v>4.8466666666666676</v>
          </cell>
          <cell r="D295">
            <v>54.10107070519809</v>
          </cell>
          <cell r="E295" t="str">
            <v>SB</v>
          </cell>
          <cell r="F295" t="str">
            <v>Smaller</v>
          </cell>
          <cell r="G295" t="str">
            <v>Include</v>
          </cell>
          <cell r="H295">
            <v>6</v>
          </cell>
          <cell r="I295">
            <v>4.8499999999999996</v>
          </cell>
        </row>
        <row r="296">
          <cell r="A296" t="str">
            <v>WhittleDene Fishery</v>
          </cell>
          <cell r="B296">
            <v>0.12559000000000003</v>
          </cell>
          <cell r="C296">
            <v>0.30428571428571427</v>
          </cell>
          <cell r="D296" t="e">
            <v>#N/A</v>
          </cell>
          <cell r="E296" t="e">
            <v>#N/A</v>
          </cell>
          <cell r="F296" t="str">
            <v>Smaller</v>
          </cell>
          <cell r="G296" t="str">
            <v>Exclude</v>
          </cell>
          <cell r="H296">
            <v>0</v>
          </cell>
          <cell r="I296">
            <v>0.3</v>
          </cell>
        </row>
        <row r="297">
          <cell r="A297" t="str">
            <v>WhittleDene House</v>
          </cell>
          <cell r="B297">
            <v>0.85236400000000012</v>
          </cell>
          <cell r="C297">
            <v>4.4200000000000008</v>
          </cell>
          <cell r="D297" t="e">
            <v>#N/A</v>
          </cell>
          <cell r="E297" t="e">
            <v>#N/A</v>
          </cell>
          <cell r="F297" t="str">
            <v>Smaller</v>
          </cell>
          <cell r="G297" t="str">
            <v>Exclude</v>
          </cell>
          <cell r="H297">
            <v>1</v>
          </cell>
          <cell r="I297">
            <v>4.42</v>
          </cell>
        </row>
        <row r="298">
          <cell r="A298" t="str">
            <v>Whorlton STW</v>
          </cell>
          <cell r="B298">
            <v>2.845208</v>
          </cell>
          <cell r="C298">
            <v>1.3866666666666665</v>
          </cell>
          <cell r="D298">
            <v>148.28929547811137</v>
          </cell>
          <cell r="E298" t="str">
            <v>SAS</v>
          </cell>
          <cell r="F298" t="str">
            <v>Smaller</v>
          </cell>
          <cell r="G298" t="str">
            <v>Include</v>
          </cell>
          <cell r="H298">
            <v>3</v>
          </cell>
          <cell r="I298">
            <v>1.39</v>
          </cell>
        </row>
        <row r="299">
          <cell r="A299" t="str">
            <v>Wingate</v>
          </cell>
          <cell r="B299">
            <v>0.98155999999999999</v>
          </cell>
          <cell r="C299">
            <v>6.35</v>
          </cell>
          <cell r="D299">
            <v>27.719891155926796</v>
          </cell>
          <cell r="E299" t="str">
            <v>SB</v>
          </cell>
          <cell r="F299" t="str">
            <v>Smaller</v>
          </cell>
          <cell r="G299" t="str">
            <v>Include</v>
          </cell>
          <cell r="H299">
            <v>1</v>
          </cell>
          <cell r="I299">
            <v>6.35</v>
          </cell>
        </row>
        <row r="300">
          <cell r="A300" t="str">
            <v>Woodhouses (Lanehead)</v>
          </cell>
          <cell r="B300">
            <v>0.20068800000000001</v>
          </cell>
          <cell r="C300">
            <v>1.1100000000000001</v>
          </cell>
          <cell r="D300">
            <v>25.035506336521173</v>
          </cell>
          <cell r="E300" t="str">
            <v>SB</v>
          </cell>
          <cell r="F300" t="str">
            <v>Smaller</v>
          </cell>
          <cell r="G300" t="str">
            <v>Include</v>
          </cell>
          <cell r="H300">
            <v>0</v>
          </cell>
          <cell r="I300">
            <v>1.1100000000000001</v>
          </cell>
        </row>
        <row r="301">
          <cell r="A301" t="str">
            <v>Wooley Hospital STW</v>
          </cell>
          <cell r="B301">
            <v>0.46702900000000003</v>
          </cell>
          <cell r="C301">
            <v>0.74399999999999999</v>
          </cell>
          <cell r="D301">
            <v>32.955598072767977</v>
          </cell>
          <cell r="E301" t="str">
            <v>SB</v>
          </cell>
          <cell r="F301" t="str">
            <v>Smaller</v>
          </cell>
          <cell r="G301" t="str">
            <v>Include</v>
          </cell>
          <cell r="H301">
            <v>0</v>
          </cell>
          <cell r="I301">
            <v>0.74</v>
          </cell>
        </row>
        <row r="302">
          <cell r="A302" t="str">
            <v>Wydon Burn</v>
          </cell>
          <cell r="B302">
            <v>9.9786000000000014E-2</v>
          </cell>
          <cell r="C302">
            <v>1.4666666666666668</v>
          </cell>
          <cell r="D302">
            <v>25.344632742365537</v>
          </cell>
          <cell r="E302" t="str">
            <v>P</v>
          </cell>
          <cell r="F302" t="str">
            <v>Smaller</v>
          </cell>
          <cell r="G302" t="str">
            <v>Exclude</v>
          </cell>
          <cell r="H302">
            <v>0</v>
          </cell>
          <cell r="I302">
            <v>1.47</v>
          </cell>
        </row>
        <row r="303">
          <cell r="A303" t="str">
            <v>Yarrow Moor</v>
          </cell>
          <cell r="B303">
            <v>1.7171010000000002</v>
          </cell>
          <cell r="C303">
            <v>0.46214285714285713</v>
          </cell>
          <cell r="D303">
            <v>4.1328386045439114</v>
          </cell>
          <cell r="E303" t="str">
            <v>SB</v>
          </cell>
          <cell r="F303" t="str">
            <v>Smaller</v>
          </cell>
          <cell r="G303" t="str">
            <v>Include</v>
          </cell>
          <cell r="H303">
            <v>2</v>
          </cell>
          <cell r="I303">
            <v>0.46</v>
          </cell>
        </row>
        <row r="304">
          <cell r="A304" t="str">
            <v>YORKSHIRE  IMPORTS</v>
          </cell>
          <cell r="C304">
            <v>2.3521428571428564</v>
          </cell>
          <cell r="D304" t="e">
            <v>#N/A</v>
          </cell>
          <cell r="E304" t="e">
            <v>#N/A</v>
          </cell>
          <cell r="F304" t="str">
            <v>Smaller</v>
          </cell>
          <cell r="G304" t="str">
            <v>Exclude</v>
          </cell>
          <cell r="H304">
            <v>0</v>
          </cell>
          <cell r="I304">
            <v>2.35</v>
          </cell>
        </row>
      </sheetData>
      <sheetData sheetId="1"/>
      <sheetData sheetId="2"/>
      <sheetData sheetId="3"/>
      <sheetData sheetId="4"/>
      <sheetData sheetId="5"/>
      <sheetData sheetId="6">
        <row r="2">
          <cell r="A2" t="str">
            <v>Site 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abSelected="1" zoomScale="90" zoomScaleNormal="90" workbookViewId="0">
      <selection activeCell="E4" sqref="E4"/>
    </sheetView>
  </sheetViews>
  <sheetFormatPr defaultRowHeight="14.25" x14ac:dyDescent="0.2"/>
  <cols>
    <col min="2" max="2" width="51.25" customWidth="1"/>
    <col min="3" max="3" width="56.375" customWidth="1"/>
    <col min="4" max="4" width="5" customWidth="1"/>
    <col min="5" max="5" width="57.25" customWidth="1"/>
  </cols>
  <sheetData>
    <row r="1" spans="2:5" ht="37.9" customHeight="1" x14ac:dyDescent="0.2">
      <c r="B1" s="18" t="s">
        <v>0</v>
      </c>
      <c r="C1" s="18"/>
      <c r="D1" s="18"/>
      <c r="E1" s="18" t="s">
        <v>945</v>
      </c>
    </row>
    <row r="3" spans="2:5" ht="15" thickBot="1" x14ac:dyDescent="0.25"/>
    <row r="4" spans="2:5" ht="149.25" customHeight="1" thickBot="1" x14ac:dyDescent="0.3">
      <c r="B4" s="17" t="s">
        <v>1</v>
      </c>
      <c r="C4" s="108" t="s">
        <v>839</v>
      </c>
      <c r="E4" s="55" t="s">
        <v>2</v>
      </c>
    </row>
    <row r="5" spans="2:5" ht="15" thickBot="1" x14ac:dyDescent="0.25"/>
    <row r="6" spans="2:5" ht="31.15" customHeight="1" x14ac:dyDescent="0.2">
      <c r="B6" s="19" t="s">
        <v>3</v>
      </c>
      <c r="C6" s="22" t="s">
        <v>836</v>
      </c>
      <c r="E6" s="127"/>
    </row>
    <row r="7" spans="2:5" ht="32.450000000000003" customHeight="1" x14ac:dyDescent="0.2">
      <c r="B7" s="20" t="s">
        <v>4</v>
      </c>
      <c r="C7" s="23" t="s">
        <v>837</v>
      </c>
      <c r="E7" s="127"/>
    </row>
    <row r="8" spans="2:5" ht="22.15" customHeight="1" x14ac:dyDescent="0.2">
      <c r="B8" s="20" t="s">
        <v>5</v>
      </c>
      <c r="C8" s="105" t="s">
        <v>838</v>
      </c>
      <c r="E8" s="127"/>
    </row>
    <row r="9" spans="2:5" ht="54" x14ac:dyDescent="0.2">
      <c r="B9" s="20" t="s">
        <v>6</v>
      </c>
      <c r="C9" s="23" t="s">
        <v>946</v>
      </c>
      <c r="E9" s="127"/>
    </row>
    <row r="10" spans="2:5" ht="103.15" customHeight="1" x14ac:dyDescent="0.2">
      <c r="B10" s="20" t="s">
        <v>7</v>
      </c>
      <c r="C10" s="23" t="s">
        <v>8</v>
      </c>
      <c r="E10" s="127"/>
    </row>
    <row r="11" spans="2:5" ht="75" customHeight="1" thickBot="1" x14ac:dyDescent="0.25">
      <c r="B11" s="21" t="s">
        <v>9</v>
      </c>
      <c r="C11" s="106" t="s">
        <v>840</v>
      </c>
      <c r="E11" s="127"/>
    </row>
    <row r="12" spans="2:5" ht="18.75" thickBot="1" x14ac:dyDescent="0.3">
      <c r="B12" s="3"/>
      <c r="E12" s="127"/>
    </row>
    <row r="13" spans="2:5" ht="104.25" customHeight="1" thickBot="1" x14ac:dyDescent="0.25">
      <c r="B13" s="24" t="s">
        <v>10</v>
      </c>
      <c r="C13" s="107" t="s">
        <v>841</v>
      </c>
      <c r="E13" s="54"/>
    </row>
    <row r="14" spans="2:5" ht="15" thickBot="1" x14ac:dyDescent="0.25"/>
    <row r="15" spans="2:5" ht="181.9" customHeight="1" thickBot="1" x14ac:dyDescent="0.25">
      <c r="B15" s="24" t="s">
        <v>11</v>
      </c>
      <c r="C15" s="25"/>
    </row>
    <row r="19" spans="2:4" ht="15" thickBot="1" x14ac:dyDescent="0.25"/>
    <row r="20" spans="2:4" ht="15" thickBot="1" x14ac:dyDescent="0.25">
      <c r="B20" s="5"/>
      <c r="C20" s="14" t="s">
        <v>12</v>
      </c>
      <c r="D20" s="25"/>
    </row>
  </sheetData>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04"/>
  <sheetViews>
    <sheetView showGridLines="0" zoomScale="90" zoomScaleNormal="90" workbookViewId="0">
      <selection activeCell="AE54" sqref="AE54"/>
    </sheetView>
  </sheetViews>
  <sheetFormatPr defaultRowHeight="14.25" x14ac:dyDescent="0.2"/>
  <cols>
    <col min="1" max="1" width="2.75" customWidth="1"/>
    <col min="2" max="2" width="14.25" customWidth="1"/>
    <col min="3" max="3" width="3.5" customWidth="1"/>
    <col min="4" max="5" width="28.25" customWidth="1"/>
    <col min="6" max="7" width="14.75" customWidth="1"/>
    <col min="8" max="8" width="3.5" customWidth="1"/>
    <col min="9" max="9" width="13.5" customWidth="1"/>
    <col min="10" max="12" width="11.375" customWidth="1"/>
    <col min="13" max="13" width="10.75" customWidth="1"/>
    <col min="14" max="14" width="12.5" customWidth="1"/>
    <col min="15" max="15" width="3.5" customWidth="1"/>
    <col min="17" max="17" width="13.75" customWidth="1"/>
    <col min="18" max="18" width="9.75" customWidth="1"/>
    <col min="19" max="19" width="14" customWidth="1"/>
    <col min="20" max="20" width="3.5" customWidth="1"/>
    <col min="21" max="23" width="9.75" customWidth="1"/>
    <col min="24" max="24" width="11.75" customWidth="1"/>
    <col min="25" max="25" width="10.625" customWidth="1"/>
    <col min="26" max="26" width="21.875" style="1" customWidth="1"/>
    <col min="27" max="27" width="4.25" customWidth="1"/>
  </cols>
  <sheetData>
    <row r="1" spans="2:33" ht="25.15" customHeight="1" x14ac:dyDescent="0.2">
      <c r="B1" s="8" t="s">
        <v>13</v>
      </c>
      <c r="C1" s="8"/>
      <c r="D1" s="8"/>
      <c r="E1" s="8"/>
      <c r="F1" s="8"/>
      <c r="G1" s="8"/>
      <c r="H1" s="8"/>
      <c r="I1" s="8"/>
      <c r="J1" s="8" t="str">
        <f>'Contact information'!C6</f>
        <v>Northumbrian Water Ltd</v>
      </c>
      <c r="K1" s="8"/>
      <c r="L1" s="8"/>
      <c r="M1" s="8"/>
      <c r="N1" s="8"/>
      <c r="O1" s="8"/>
      <c r="P1" s="8"/>
      <c r="Q1" s="8"/>
      <c r="R1" s="8"/>
      <c r="S1" s="8"/>
      <c r="T1" s="8"/>
      <c r="U1" s="8"/>
      <c r="V1" s="8"/>
      <c r="W1" s="8"/>
      <c r="X1" s="8"/>
      <c r="Y1" s="8"/>
      <c r="Z1" s="8"/>
      <c r="AA1" s="8"/>
      <c r="AB1" s="8"/>
      <c r="AC1" s="8"/>
      <c r="AD1" s="8"/>
      <c r="AE1" s="8"/>
      <c r="AF1" s="8"/>
      <c r="AG1" s="8"/>
    </row>
    <row r="2" spans="2:33" s="86" customFormat="1" ht="42.75" customHeight="1" thickBot="1" x14ac:dyDescent="0.25">
      <c r="B2" s="128" t="s">
        <v>14</v>
      </c>
      <c r="C2" s="128"/>
      <c r="D2" s="128"/>
      <c r="E2" s="128"/>
      <c r="F2" s="128"/>
      <c r="G2" s="128"/>
      <c r="H2" s="128"/>
      <c r="I2" s="128"/>
      <c r="J2" s="128"/>
      <c r="K2" s="128"/>
      <c r="L2" s="128"/>
      <c r="M2" s="128"/>
      <c r="N2" s="128"/>
      <c r="O2" s="128"/>
      <c r="P2" s="128"/>
      <c r="Q2" s="128"/>
      <c r="R2" s="128"/>
      <c r="S2" s="85"/>
      <c r="T2" s="85"/>
      <c r="U2" s="85"/>
      <c r="V2" s="85"/>
      <c r="W2" s="85"/>
      <c r="X2" s="85"/>
      <c r="Y2" s="85"/>
      <c r="Z2" s="85"/>
      <c r="AA2" s="85"/>
      <c r="AB2" s="85"/>
      <c r="AC2" s="85"/>
      <c r="AD2" s="85"/>
      <c r="AE2" s="85"/>
      <c r="AF2" s="85"/>
      <c r="AG2" s="85"/>
    </row>
    <row r="3" spans="2:33" ht="85.15" customHeight="1" x14ac:dyDescent="0.2">
      <c r="B3" s="11" t="s">
        <v>15</v>
      </c>
      <c r="D3" s="132"/>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row>
    <row r="4" spans="2:33" ht="15" customHeight="1" thickBot="1" x14ac:dyDescent="0.25">
      <c r="Z4"/>
    </row>
    <row r="5" spans="2:33" ht="42" customHeight="1" thickBot="1" x14ac:dyDescent="0.25">
      <c r="D5" s="129" t="s">
        <v>16</v>
      </c>
      <c r="E5" s="130"/>
      <c r="F5" s="130"/>
      <c r="G5" s="131"/>
      <c r="I5" s="129" t="s">
        <v>17</v>
      </c>
      <c r="J5" s="130"/>
      <c r="K5" s="130"/>
      <c r="L5" s="130"/>
      <c r="M5" s="130"/>
      <c r="N5" s="131"/>
      <c r="P5" s="129" t="s">
        <v>18</v>
      </c>
      <c r="Q5" s="130"/>
      <c r="R5" s="130"/>
      <c r="S5" s="131"/>
      <c r="U5" s="129" t="s">
        <v>19</v>
      </c>
      <c r="V5" s="130"/>
      <c r="W5" s="130"/>
      <c r="X5" s="130"/>
      <c r="Y5" s="130"/>
      <c r="Z5" s="131"/>
      <c r="AB5" s="134" t="s">
        <v>20</v>
      </c>
      <c r="AC5" s="135"/>
      <c r="AD5" s="135"/>
      <c r="AE5" s="135"/>
      <c r="AF5" s="135"/>
      <c r="AG5" s="135"/>
    </row>
    <row r="6" spans="2:33" ht="22.15" customHeight="1" thickBot="1" x14ac:dyDescent="0.25">
      <c r="B6" s="11" t="s">
        <v>21</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9" customFormat="1" ht="134.44999999999999" customHeight="1" x14ac:dyDescent="0.2">
      <c r="B7" s="11" t="s">
        <v>22</v>
      </c>
      <c r="C7" s="54"/>
      <c r="D7" s="47" t="s">
        <v>23</v>
      </c>
      <c r="E7" s="47" t="s">
        <v>24</v>
      </c>
      <c r="F7" s="47" t="s">
        <v>25</v>
      </c>
      <c r="G7" s="47" t="s">
        <v>26</v>
      </c>
      <c r="H7" s="54"/>
      <c r="I7" s="47" t="s">
        <v>27</v>
      </c>
      <c r="J7" s="47" t="s">
        <v>28</v>
      </c>
      <c r="K7" s="47" t="s">
        <v>29</v>
      </c>
      <c r="L7" s="47" t="s">
        <v>30</v>
      </c>
      <c r="M7" s="47" t="s">
        <v>31</v>
      </c>
      <c r="N7" s="47" t="s">
        <v>32</v>
      </c>
      <c r="O7" s="54"/>
      <c r="P7" s="47" t="s">
        <v>33</v>
      </c>
      <c r="Q7" s="47" t="s">
        <v>34</v>
      </c>
      <c r="R7" s="47" t="s">
        <v>35</v>
      </c>
      <c r="S7" s="47" t="s">
        <v>36</v>
      </c>
      <c r="T7" s="54"/>
      <c r="U7" s="47" t="s">
        <v>37</v>
      </c>
      <c r="V7" s="47" t="s">
        <v>38</v>
      </c>
      <c r="W7" s="47" t="s">
        <v>39</v>
      </c>
      <c r="X7" s="47" t="s">
        <v>40</v>
      </c>
      <c r="Y7" s="47" t="s">
        <v>41</v>
      </c>
      <c r="Z7" s="47" t="s">
        <v>42</v>
      </c>
      <c r="AB7" s="56" t="s">
        <v>43</v>
      </c>
      <c r="AC7" s="56" t="s">
        <v>44</v>
      </c>
      <c r="AD7" s="56" t="s">
        <v>45</v>
      </c>
      <c r="AE7" s="56" t="s">
        <v>46</v>
      </c>
      <c r="AF7" s="56" t="s">
        <v>47</v>
      </c>
      <c r="AG7" s="57" t="s">
        <v>48</v>
      </c>
    </row>
    <row r="8" spans="2:33" s="60" customFormat="1" ht="43.15" customHeight="1" x14ac:dyDescent="0.2">
      <c r="B8" s="12" t="s">
        <v>49</v>
      </c>
      <c r="C8" s="54"/>
      <c r="D8" s="47" t="s">
        <v>50</v>
      </c>
      <c r="E8" s="47" t="s">
        <v>51</v>
      </c>
      <c r="F8" s="47" t="s">
        <v>52</v>
      </c>
      <c r="G8" s="47" t="s">
        <v>50</v>
      </c>
      <c r="H8" s="54"/>
      <c r="I8" s="47" t="s">
        <v>53</v>
      </c>
      <c r="J8" s="47" t="s">
        <v>54</v>
      </c>
      <c r="K8" s="47" t="s">
        <v>55</v>
      </c>
      <c r="L8" s="47" t="s">
        <v>54</v>
      </c>
      <c r="M8" s="47" t="s">
        <v>55</v>
      </c>
      <c r="N8" s="47" t="s">
        <v>56</v>
      </c>
      <c r="O8" s="54"/>
      <c r="P8" s="73" t="s">
        <v>57</v>
      </c>
      <c r="Q8" s="73" t="s">
        <v>57</v>
      </c>
      <c r="R8" s="73" t="s">
        <v>57</v>
      </c>
      <c r="S8" s="47" t="s">
        <v>58</v>
      </c>
      <c r="T8" s="54"/>
      <c r="U8" s="47" t="s">
        <v>57</v>
      </c>
      <c r="V8" s="47" t="s">
        <v>50</v>
      </c>
      <c r="W8" s="47" t="s">
        <v>59</v>
      </c>
      <c r="X8" s="47" t="s">
        <v>60</v>
      </c>
      <c r="Y8" s="47" t="s">
        <v>61</v>
      </c>
      <c r="Z8" s="47" t="s">
        <v>58</v>
      </c>
      <c r="AB8" s="64" t="s">
        <v>50</v>
      </c>
      <c r="AC8" s="64" t="s">
        <v>55</v>
      </c>
      <c r="AD8" s="64" t="s">
        <v>50</v>
      </c>
      <c r="AE8" s="64" t="s">
        <v>50</v>
      </c>
      <c r="AF8" s="64" t="s">
        <v>55</v>
      </c>
      <c r="AG8" s="58" t="s">
        <v>50</v>
      </c>
    </row>
    <row r="9" spans="2:33" s="49" customFormat="1" ht="16.899999999999999" customHeight="1" thickBot="1" x14ac:dyDescent="0.25">
      <c r="B9" s="45" t="s">
        <v>62</v>
      </c>
      <c r="C9" s="46"/>
      <c r="D9" s="48"/>
      <c r="E9" s="47" t="s">
        <v>63</v>
      </c>
      <c r="F9" s="47" t="s">
        <v>63</v>
      </c>
      <c r="G9" s="48"/>
      <c r="H9" s="46"/>
      <c r="I9" s="47">
        <v>0</v>
      </c>
      <c r="J9" s="48"/>
      <c r="K9" s="47">
        <v>2</v>
      </c>
      <c r="L9" s="48"/>
      <c r="M9" s="47">
        <v>2</v>
      </c>
      <c r="N9" s="48"/>
      <c r="O9" s="46"/>
      <c r="P9" s="48"/>
      <c r="Q9" s="48"/>
      <c r="R9" s="48"/>
      <c r="S9" s="48"/>
      <c r="T9" s="46"/>
      <c r="U9" s="48"/>
      <c r="V9" s="48"/>
      <c r="W9" s="48"/>
      <c r="X9" s="47">
        <v>0</v>
      </c>
      <c r="Y9" s="61"/>
      <c r="Z9" s="61"/>
      <c r="AB9" s="61"/>
      <c r="AC9" s="59">
        <v>0</v>
      </c>
      <c r="AD9" s="61"/>
      <c r="AE9" s="61"/>
      <c r="AF9" s="59">
        <v>0</v>
      </c>
      <c r="AG9" s="61"/>
    </row>
    <row r="10" spans="2:33" s="54" customFormat="1" ht="34.9" customHeight="1" thickBot="1" x14ac:dyDescent="0.25">
      <c r="B10" s="13" t="s">
        <v>64</v>
      </c>
      <c r="D10" s="47" t="s">
        <v>65</v>
      </c>
      <c r="E10" s="47" t="s">
        <v>65</v>
      </c>
      <c r="F10" s="47" t="s">
        <v>65</v>
      </c>
      <c r="G10" s="47" t="s">
        <v>65</v>
      </c>
      <c r="I10" s="47" t="s">
        <v>65</v>
      </c>
      <c r="J10" s="61"/>
      <c r="K10" s="47" t="s">
        <v>65</v>
      </c>
      <c r="L10" s="61"/>
      <c r="M10" s="61"/>
      <c r="N10" s="61"/>
      <c r="P10" s="61"/>
      <c r="Q10" s="61"/>
      <c r="R10" s="61"/>
      <c r="S10" s="61"/>
      <c r="U10" s="61"/>
      <c r="V10" s="61"/>
      <c r="W10" s="61"/>
      <c r="X10" s="61"/>
      <c r="Y10" s="61"/>
      <c r="Z10" s="62"/>
      <c r="AB10" s="64" t="s">
        <v>65</v>
      </c>
      <c r="AC10" s="62"/>
      <c r="AD10" s="64" t="s">
        <v>65</v>
      </c>
      <c r="AE10" s="62"/>
      <c r="AF10" s="62"/>
      <c r="AG10" s="62"/>
    </row>
    <row r="12" spans="2:33" x14ac:dyDescent="0.2">
      <c r="D12" s="10" t="s">
        <v>732</v>
      </c>
      <c r="E12" s="90">
        <v>55.412199999999999</v>
      </c>
      <c r="F12" s="91">
        <v>-1.6812</v>
      </c>
      <c r="G12" s="89" t="s">
        <v>852</v>
      </c>
      <c r="I12" s="110">
        <f>VLOOKUP(D12,'[1]All Sites (8A.10) 23-24'!$A:$H,8,0)</f>
        <v>327</v>
      </c>
      <c r="J12" s="89" t="s">
        <v>294</v>
      </c>
      <c r="K12" s="111">
        <f>VLOOKUP(D12,'[1]All Sites (8A.10) 23-24'!$A:$I,9,0)</f>
        <v>1.85</v>
      </c>
      <c r="L12" s="89" t="s">
        <v>294</v>
      </c>
      <c r="M12" s="89"/>
      <c r="N12" s="89" t="s">
        <v>268</v>
      </c>
      <c r="O12" s="87"/>
      <c r="P12" s="89" t="s">
        <v>733</v>
      </c>
      <c r="Q12" s="89" t="s">
        <v>733</v>
      </c>
      <c r="R12" s="89" t="s">
        <v>252</v>
      </c>
      <c r="S12" s="89" t="s">
        <v>734</v>
      </c>
      <c r="T12" s="87"/>
      <c r="U12" s="89" t="s">
        <v>299</v>
      </c>
      <c r="V12" s="89"/>
      <c r="W12" s="112" t="s">
        <v>847</v>
      </c>
      <c r="X12" s="89">
        <v>29</v>
      </c>
      <c r="Y12" s="89" t="s">
        <v>848</v>
      </c>
      <c r="Z12" s="89"/>
      <c r="AA12" s="87"/>
      <c r="AB12" s="113" t="s">
        <v>738</v>
      </c>
      <c r="AC12" s="114">
        <v>100</v>
      </c>
      <c r="AD12" s="114" t="s">
        <v>295</v>
      </c>
      <c r="AE12" s="114"/>
      <c r="AF12" s="114"/>
      <c r="AG12" s="115"/>
    </row>
    <row r="13" spans="2:33" x14ac:dyDescent="0.2">
      <c r="D13" s="10" t="s">
        <v>735</v>
      </c>
      <c r="E13" s="90">
        <v>55.324100000000001</v>
      </c>
      <c r="F13" s="91">
        <v>-1.5763</v>
      </c>
      <c r="G13" s="89" t="s">
        <v>853</v>
      </c>
      <c r="I13" s="110">
        <f>VLOOKUP(D13,'[1]All Sites (8A.10) 23-24'!$A:$H,8,0)</f>
        <v>174</v>
      </c>
      <c r="J13" s="89" t="s">
        <v>294</v>
      </c>
      <c r="K13" s="111">
        <f>VLOOKUP(D13,'[1]All Sites (8A.10) 23-24'!$A:$I,9,0)</f>
        <v>2.71</v>
      </c>
      <c r="L13" s="89" t="s">
        <v>294</v>
      </c>
      <c r="M13" s="89"/>
      <c r="N13" s="89" t="s">
        <v>266</v>
      </c>
      <c r="O13" s="87"/>
      <c r="P13" s="89" t="s">
        <v>733</v>
      </c>
      <c r="Q13" s="89" t="s">
        <v>733</v>
      </c>
      <c r="R13" s="89" t="s">
        <v>252</v>
      </c>
      <c r="S13" s="89" t="s">
        <v>734</v>
      </c>
      <c r="T13" s="87"/>
      <c r="U13" s="116" t="s">
        <v>299</v>
      </c>
      <c r="V13" s="112"/>
      <c r="W13" s="112" t="s">
        <v>847</v>
      </c>
      <c r="X13" s="89">
        <v>29</v>
      </c>
      <c r="Y13" s="89" t="s">
        <v>849</v>
      </c>
      <c r="Z13" s="117"/>
      <c r="AA13" s="87"/>
      <c r="AB13" s="113" t="s">
        <v>738</v>
      </c>
      <c r="AC13" s="89">
        <v>100</v>
      </c>
      <c r="AD13" s="116" t="s">
        <v>295</v>
      </c>
      <c r="AE13" s="112"/>
      <c r="AF13" s="89"/>
      <c r="AG13" s="117"/>
    </row>
    <row r="14" spans="2:33" x14ac:dyDescent="0.2">
      <c r="D14" s="10" t="s">
        <v>736</v>
      </c>
      <c r="E14" s="90">
        <v>54.605200000000004</v>
      </c>
      <c r="F14" s="91">
        <v>-1.5631999999999999</v>
      </c>
      <c r="G14" s="89" t="s">
        <v>854</v>
      </c>
      <c r="I14" s="110">
        <f>VLOOKUP(D14,'[1]All Sites (8A.10) 23-24'!$A:$H,8,0)</f>
        <v>1306</v>
      </c>
      <c r="J14" s="89" t="s">
        <v>294</v>
      </c>
      <c r="K14" s="111">
        <f>VLOOKUP(D14,'[1]All Sites (8A.10) 23-24'!$A:$I,9,0)</f>
        <v>3.56</v>
      </c>
      <c r="L14" s="89" t="s">
        <v>294</v>
      </c>
      <c r="M14" s="89"/>
      <c r="N14" s="89" t="s">
        <v>846</v>
      </c>
      <c r="O14" s="87"/>
      <c r="P14" s="89" t="s">
        <v>733</v>
      </c>
      <c r="Q14" s="89" t="s">
        <v>733</v>
      </c>
      <c r="R14" s="89" t="s">
        <v>252</v>
      </c>
      <c r="S14" s="89" t="s">
        <v>734</v>
      </c>
      <c r="T14" s="87"/>
      <c r="U14" s="116" t="s">
        <v>299</v>
      </c>
      <c r="V14" s="112"/>
      <c r="W14" s="112" t="s">
        <v>847</v>
      </c>
      <c r="X14" s="89">
        <v>29</v>
      </c>
      <c r="Y14" s="89" t="s">
        <v>848</v>
      </c>
      <c r="Z14" s="117"/>
      <c r="AA14" s="87"/>
      <c r="AB14" s="116" t="s">
        <v>737</v>
      </c>
      <c r="AC14" s="89">
        <v>68</v>
      </c>
      <c r="AD14" s="116" t="s">
        <v>295</v>
      </c>
      <c r="AE14" s="112" t="s">
        <v>738</v>
      </c>
      <c r="AF14" s="89">
        <v>30</v>
      </c>
      <c r="AG14" s="117" t="s">
        <v>295</v>
      </c>
    </row>
    <row r="15" spans="2:33" x14ac:dyDescent="0.2">
      <c r="D15" s="10" t="s">
        <v>739</v>
      </c>
      <c r="E15" s="90">
        <v>54.782442000000003</v>
      </c>
      <c r="F15" s="91">
        <v>-1.572749</v>
      </c>
      <c r="G15" s="89" t="s">
        <v>855</v>
      </c>
      <c r="I15" s="110">
        <f>VLOOKUP(D15,'[1]All Sites (8A.10) 23-24'!$A:$H,8,0)</f>
        <v>904</v>
      </c>
      <c r="J15" s="89" t="s">
        <v>294</v>
      </c>
      <c r="K15" s="111">
        <f>VLOOKUP(D15,'[1]All Sites (8A.10) 23-24'!$A:$I,9,0)</f>
        <v>3.62</v>
      </c>
      <c r="L15" s="89" t="s">
        <v>294</v>
      </c>
      <c r="M15" s="89"/>
      <c r="N15" s="89" t="s">
        <v>362</v>
      </c>
      <c r="O15" s="87"/>
      <c r="P15" s="89" t="s">
        <v>733</v>
      </c>
      <c r="Q15" s="89" t="s">
        <v>733</v>
      </c>
      <c r="R15" s="89" t="s">
        <v>252</v>
      </c>
      <c r="S15" s="89" t="s">
        <v>734</v>
      </c>
      <c r="T15" s="87"/>
      <c r="U15" s="116" t="s">
        <v>299</v>
      </c>
      <c r="V15" s="112"/>
      <c r="W15" s="112" t="s">
        <v>847</v>
      </c>
      <c r="X15" s="89">
        <v>29</v>
      </c>
      <c r="Y15" s="89" t="s">
        <v>848</v>
      </c>
      <c r="Z15" s="117"/>
      <c r="AA15" s="87"/>
      <c r="AB15" s="113" t="s">
        <v>738</v>
      </c>
      <c r="AC15" s="89">
        <v>94</v>
      </c>
      <c r="AD15" s="116" t="s">
        <v>295</v>
      </c>
      <c r="AE15" s="112" t="s">
        <v>944</v>
      </c>
      <c r="AF15" s="89">
        <v>6</v>
      </c>
      <c r="AG15" s="117" t="s">
        <v>295</v>
      </c>
    </row>
    <row r="16" spans="2:33" x14ac:dyDescent="0.2">
      <c r="D16" s="10" t="s">
        <v>740</v>
      </c>
      <c r="E16" s="90">
        <v>54.5349</v>
      </c>
      <c r="F16" s="91">
        <v>-1.91</v>
      </c>
      <c r="G16" s="89" t="s">
        <v>856</v>
      </c>
      <c r="I16" s="110">
        <f>VLOOKUP(D16,'[1]All Sites (8A.10) 23-24'!$A:$H,8,0)</f>
        <v>161</v>
      </c>
      <c r="J16" s="89" t="s">
        <v>294</v>
      </c>
      <c r="K16" s="111">
        <f>VLOOKUP(D16,'[1]All Sites (8A.10) 23-24'!$A:$I,9,0)</f>
        <v>3.03</v>
      </c>
      <c r="L16" s="89" t="s">
        <v>294</v>
      </c>
      <c r="M16" s="89"/>
      <c r="N16" s="89" t="s">
        <v>268</v>
      </c>
      <c r="O16" s="87"/>
      <c r="P16" s="89" t="s">
        <v>733</v>
      </c>
      <c r="Q16" s="89" t="s">
        <v>733</v>
      </c>
      <c r="R16" s="89" t="s">
        <v>252</v>
      </c>
      <c r="S16" s="89" t="s">
        <v>734</v>
      </c>
      <c r="T16" s="87"/>
      <c r="U16" s="116" t="s">
        <v>299</v>
      </c>
      <c r="V16" s="112"/>
      <c r="W16" s="112" t="s">
        <v>847</v>
      </c>
      <c r="X16" s="89">
        <v>29</v>
      </c>
      <c r="Y16" s="89" t="s">
        <v>800</v>
      </c>
      <c r="Z16" s="117"/>
      <c r="AA16" s="87"/>
      <c r="AB16" s="116" t="s">
        <v>737</v>
      </c>
      <c r="AC16" s="89">
        <v>91</v>
      </c>
      <c r="AD16" s="116" t="s">
        <v>295</v>
      </c>
      <c r="AE16" s="112" t="s">
        <v>738</v>
      </c>
      <c r="AF16" s="89">
        <v>5</v>
      </c>
      <c r="AG16" s="117" t="s">
        <v>295</v>
      </c>
    </row>
    <row r="17" spans="4:33" x14ac:dyDescent="0.2">
      <c r="D17" s="10" t="s">
        <v>741</v>
      </c>
      <c r="E17" s="90">
        <v>54.799900000000001</v>
      </c>
      <c r="F17" s="91">
        <v>-1.5286</v>
      </c>
      <c r="G17" s="89" t="s">
        <v>857</v>
      </c>
      <c r="I17" s="110">
        <f>VLOOKUP(D17,'[1]All Sites (8A.10) 23-24'!$A:$H,8,0)</f>
        <v>373</v>
      </c>
      <c r="J17" s="89" t="s">
        <v>294</v>
      </c>
      <c r="K17" s="111">
        <f>VLOOKUP(D17,'[1]All Sites (8A.10) 23-24'!$A:$I,9,0)</f>
        <v>5.2</v>
      </c>
      <c r="L17" s="89" t="s">
        <v>294</v>
      </c>
      <c r="M17" s="89"/>
      <c r="N17" s="89" t="s">
        <v>362</v>
      </c>
      <c r="O17" s="87"/>
      <c r="P17" s="89" t="s">
        <v>733</v>
      </c>
      <c r="Q17" s="89" t="s">
        <v>733</v>
      </c>
      <c r="R17" s="89" t="s">
        <v>252</v>
      </c>
      <c r="S17" s="89" t="s">
        <v>734</v>
      </c>
      <c r="T17" s="87"/>
      <c r="U17" s="116" t="s">
        <v>299</v>
      </c>
      <c r="V17" s="112"/>
      <c r="W17" s="112" t="s">
        <v>847</v>
      </c>
      <c r="X17" s="89">
        <v>29</v>
      </c>
      <c r="Y17" s="89" t="s">
        <v>848</v>
      </c>
      <c r="Z17" s="117"/>
      <c r="AA17" s="87"/>
      <c r="AB17" s="113" t="s">
        <v>738</v>
      </c>
      <c r="AC17" s="89">
        <v>98</v>
      </c>
      <c r="AD17" s="116" t="s">
        <v>295</v>
      </c>
      <c r="AE17" s="112" t="s">
        <v>738</v>
      </c>
      <c r="AF17" s="89">
        <v>2</v>
      </c>
      <c r="AG17" s="117" t="s">
        <v>295</v>
      </c>
    </row>
    <row r="18" spans="4:33" x14ac:dyDescent="0.2">
      <c r="D18" s="10" t="s">
        <v>742</v>
      </c>
      <c r="E18" s="90">
        <v>55.757272</v>
      </c>
      <c r="F18" s="91">
        <v>-2.032702</v>
      </c>
      <c r="G18" s="89" t="s">
        <v>858</v>
      </c>
      <c r="I18" s="110">
        <f>VLOOKUP(D18,'[1]All Sites (8A.10) 23-24'!$A:$H,8,0)</f>
        <v>583</v>
      </c>
      <c r="J18" s="89" t="s">
        <v>294</v>
      </c>
      <c r="K18" s="111">
        <f>VLOOKUP(D18,'[1]All Sites (8A.10) 23-24'!$A:$I,9,0)</f>
        <v>4.2300000000000004</v>
      </c>
      <c r="L18" s="89" t="s">
        <v>294</v>
      </c>
      <c r="M18" s="89"/>
      <c r="N18" s="89" t="s">
        <v>270</v>
      </c>
      <c r="O18" s="87"/>
      <c r="P18" s="89" t="s">
        <v>733</v>
      </c>
      <c r="Q18" s="89" t="s">
        <v>733</v>
      </c>
      <c r="R18" s="89" t="s">
        <v>252</v>
      </c>
      <c r="S18" s="89" t="s">
        <v>734</v>
      </c>
      <c r="T18" s="87"/>
      <c r="U18" s="116" t="s">
        <v>299</v>
      </c>
      <c r="V18" s="112"/>
      <c r="W18" s="112" t="s">
        <v>847</v>
      </c>
      <c r="X18" s="89">
        <v>29</v>
      </c>
      <c r="Y18" s="89" t="s">
        <v>848</v>
      </c>
      <c r="Z18" s="117"/>
      <c r="AA18" s="87"/>
      <c r="AB18" s="116" t="s">
        <v>738</v>
      </c>
      <c r="AC18" s="89">
        <v>100</v>
      </c>
      <c r="AD18" s="116" t="s">
        <v>295</v>
      </c>
      <c r="AE18" s="112"/>
      <c r="AF18" s="89"/>
      <c r="AG18" s="117"/>
    </row>
    <row r="19" spans="4:33" x14ac:dyDescent="0.2">
      <c r="D19" s="10" t="s">
        <v>743</v>
      </c>
      <c r="E19" s="90">
        <v>54.622900000000001</v>
      </c>
      <c r="F19" s="91">
        <v>-1.2587999999999999</v>
      </c>
      <c r="G19" s="89" t="s">
        <v>859</v>
      </c>
      <c r="I19" s="110">
        <f>VLOOKUP(D19,'[1]All Sites (8A.10) 23-24'!$A:$H,8,0)</f>
        <v>609</v>
      </c>
      <c r="J19" s="89" t="s">
        <v>294</v>
      </c>
      <c r="K19" s="111">
        <f>VLOOKUP(D19,'[1]All Sites (8A.10) 23-24'!$A:$I,9,0)</f>
        <v>2.71</v>
      </c>
      <c r="L19" s="89" t="s">
        <v>294</v>
      </c>
      <c r="M19" s="89"/>
      <c r="N19" s="89" t="s">
        <v>270</v>
      </c>
      <c r="O19" s="87"/>
      <c r="P19" s="89" t="s">
        <v>733</v>
      </c>
      <c r="Q19" s="89" t="s">
        <v>733</v>
      </c>
      <c r="R19" s="89" t="s">
        <v>252</v>
      </c>
      <c r="S19" s="89" t="s">
        <v>734</v>
      </c>
      <c r="T19" s="87"/>
      <c r="U19" s="116" t="s">
        <v>299</v>
      </c>
      <c r="V19" s="112"/>
      <c r="W19" s="112" t="s">
        <v>847</v>
      </c>
      <c r="X19" s="89">
        <v>29</v>
      </c>
      <c r="Y19" s="89" t="s">
        <v>848</v>
      </c>
      <c r="Z19" s="117"/>
      <c r="AA19" s="87"/>
      <c r="AB19" s="116" t="s">
        <v>737</v>
      </c>
      <c r="AC19" s="89">
        <v>85</v>
      </c>
      <c r="AD19" s="116" t="s">
        <v>295</v>
      </c>
      <c r="AE19" s="112" t="s">
        <v>738</v>
      </c>
      <c r="AF19" s="89">
        <v>6</v>
      </c>
      <c r="AG19" s="117" t="s">
        <v>295</v>
      </c>
    </row>
    <row r="20" spans="4:33" x14ac:dyDescent="0.2">
      <c r="D20" s="10" t="s">
        <v>744</v>
      </c>
      <c r="E20" s="90">
        <v>55.133299999999998</v>
      </c>
      <c r="F20" s="91">
        <v>-1.5386</v>
      </c>
      <c r="G20" s="89" t="s">
        <v>860</v>
      </c>
      <c r="I20" s="110">
        <f>VLOOKUP(D20,'[1]All Sites (8A.10) 23-24'!$A:$H,8,0)</f>
        <v>655</v>
      </c>
      <c r="J20" s="89" t="s">
        <v>294</v>
      </c>
      <c r="K20" s="111">
        <f>VLOOKUP(D20,'[1]All Sites (8A.10) 23-24'!$A:$I,9,0)</f>
        <v>5.0999999999999996</v>
      </c>
      <c r="L20" s="89" t="s">
        <v>294</v>
      </c>
      <c r="M20" s="89"/>
      <c r="N20" s="89" t="s">
        <v>266</v>
      </c>
      <c r="O20" s="87"/>
      <c r="P20" s="89" t="s">
        <v>733</v>
      </c>
      <c r="Q20" s="89" t="s">
        <v>733</v>
      </c>
      <c r="R20" s="89" t="s">
        <v>252</v>
      </c>
      <c r="S20" s="89" t="s">
        <v>734</v>
      </c>
      <c r="T20" s="87"/>
      <c r="U20" s="116" t="s">
        <v>299</v>
      </c>
      <c r="V20" s="112"/>
      <c r="W20" s="112" t="s">
        <v>847</v>
      </c>
      <c r="X20" s="89">
        <v>29</v>
      </c>
      <c r="Y20" s="89" t="s">
        <v>848</v>
      </c>
      <c r="Z20" s="117"/>
      <c r="AA20" s="87"/>
      <c r="AB20" s="116" t="s">
        <v>738</v>
      </c>
      <c r="AC20" s="89">
        <v>100</v>
      </c>
      <c r="AD20" s="116" t="s">
        <v>295</v>
      </c>
      <c r="AE20" s="112"/>
      <c r="AF20" s="89"/>
      <c r="AG20" s="117"/>
    </row>
    <row r="21" spans="4:33" x14ac:dyDescent="0.2">
      <c r="D21" s="10" t="s">
        <v>745</v>
      </c>
      <c r="E21" s="90">
        <v>54.7273</v>
      </c>
      <c r="F21" s="91">
        <v>-1.5327999999999999</v>
      </c>
      <c r="G21" s="89" t="s">
        <v>861</v>
      </c>
      <c r="I21" s="110">
        <f>VLOOKUP(D21,'[1]All Sites (8A.10) 23-24'!$A:$H,8,0)</f>
        <v>297</v>
      </c>
      <c r="J21" s="89" t="s">
        <v>294</v>
      </c>
      <c r="K21" s="111">
        <f>VLOOKUP(D21,'[1]All Sites (8A.10) 23-24'!$A:$I,9,0)</f>
        <v>4.18</v>
      </c>
      <c r="L21" s="89" t="s">
        <v>294</v>
      </c>
      <c r="M21" s="89"/>
      <c r="N21" s="89" t="s">
        <v>362</v>
      </c>
      <c r="O21" s="87"/>
      <c r="P21" s="89" t="s">
        <v>733</v>
      </c>
      <c r="Q21" s="89" t="s">
        <v>733</v>
      </c>
      <c r="R21" s="89" t="s">
        <v>252</v>
      </c>
      <c r="S21" s="89" t="s">
        <v>734</v>
      </c>
      <c r="T21" s="87"/>
      <c r="U21" s="116" t="s">
        <v>299</v>
      </c>
      <c r="V21" s="112"/>
      <c r="W21" s="112" t="s">
        <v>847</v>
      </c>
      <c r="X21" s="89">
        <v>29</v>
      </c>
      <c r="Y21" s="89" t="s">
        <v>848</v>
      </c>
      <c r="Z21" s="117"/>
      <c r="AA21" s="87"/>
      <c r="AB21" s="116" t="s">
        <v>738</v>
      </c>
      <c r="AC21" s="89">
        <v>98</v>
      </c>
      <c r="AD21" s="116" t="s">
        <v>295</v>
      </c>
      <c r="AE21" s="112" t="s">
        <v>737</v>
      </c>
      <c r="AF21" s="89">
        <v>2</v>
      </c>
      <c r="AG21" s="117" t="s">
        <v>295</v>
      </c>
    </row>
    <row r="22" spans="4:33" x14ac:dyDescent="0.2">
      <c r="D22" s="10" t="s">
        <v>746</v>
      </c>
      <c r="E22" s="90">
        <v>54.952100000000002</v>
      </c>
      <c r="F22" s="91">
        <v>-1.9574</v>
      </c>
      <c r="G22" s="89" t="s">
        <v>862</v>
      </c>
      <c r="I22" s="110">
        <f>VLOOKUP(D22,'[1]All Sites (8A.10) 23-24'!$A:$H,8,0)</f>
        <v>150</v>
      </c>
      <c r="J22" s="89" t="s">
        <v>294</v>
      </c>
      <c r="K22" s="111">
        <f>VLOOKUP(D22,'[1]All Sites (8A.10) 23-24'!$A:$I,9,0)</f>
        <v>2.69</v>
      </c>
      <c r="L22" s="89" t="s">
        <v>294</v>
      </c>
      <c r="M22" s="89"/>
      <c r="N22" s="89" t="s">
        <v>270</v>
      </c>
      <c r="O22" s="87"/>
      <c r="P22" s="89" t="s">
        <v>733</v>
      </c>
      <c r="Q22" s="89" t="s">
        <v>733</v>
      </c>
      <c r="R22" s="89" t="s">
        <v>252</v>
      </c>
      <c r="S22" s="89" t="s">
        <v>734</v>
      </c>
      <c r="T22" s="87"/>
      <c r="U22" s="116" t="s">
        <v>299</v>
      </c>
      <c r="V22" s="117"/>
      <c r="W22" s="112" t="s">
        <v>847</v>
      </c>
      <c r="X22" s="89">
        <v>29</v>
      </c>
      <c r="Y22" s="89" t="s">
        <v>849</v>
      </c>
      <c r="Z22" s="117"/>
      <c r="AA22" s="87"/>
      <c r="AB22" s="116" t="s">
        <v>738</v>
      </c>
      <c r="AC22" s="89">
        <v>98</v>
      </c>
      <c r="AD22" s="116" t="s">
        <v>295</v>
      </c>
      <c r="AE22" s="112" t="s">
        <v>747</v>
      </c>
      <c r="AF22" s="89">
        <v>1</v>
      </c>
      <c r="AG22" s="117" t="s">
        <v>295</v>
      </c>
    </row>
    <row r="23" spans="4:33" x14ac:dyDescent="0.2">
      <c r="D23" s="10" t="s">
        <v>748</v>
      </c>
      <c r="E23" s="90">
        <v>54.741700000000002</v>
      </c>
      <c r="F23" s="91">
        <v>-1.6011</v>
      </c>
      <c r="G23" s="89" t="s">
        <v>863</v>
      </c>
      <c r="I23" s="110">
        <f>VLOOKUP(D23,'[1]All Sites (8A.10) 23-24'!$A:$H,8,0)</f>
        <v>536</v>
      </c>
      <c r="J23" s="89" t="s">
        <v>294</v>
      </c>
      <c r="K23" s="111">
        <f>VLOOKUP(D23,'[1]All Sites (8A.10) 23-24'!$A:$I,9,0)</f>
        <v>3.92</v>
      </c>
      <c r="L23" s="89" t="s">
        <v>294</v>
      </c>
      <c r="M23" s="89"/>
      <c r="N23" s="89" t="s">
        <v>846</v>
      </c>
      <c r="O23" s="87"/>
      <c r="P23" s="89" t="s">
        <v>733</v>
      </c>
      <c r="Q23" s="89" t="s">
        <v>733</v>
      </c>
      <c r="R23" s="89" t="s">
        <v>252</v>
      </c>
      <c r="S23" s="89" t="s">
        <v>734</v>
      </c>
      <c r="T23" s="87"/>
      <c r="U23" s="116" t="s">
        <v>299</v>
      </c>
      <c r="V23" s="112"/>
      <c r="W23" s="112" t="s">
        <v>847</v>
      </c>
      <c r="X23" s="89">
        <v>29</v>
      </c>
      <c r="Y23" s="89" t="s">
        <v>848</v>
      </c>
      <c r="Z23" s="117"/>
      <c r="AA23" s="87"/>
      <c r="AB23" s="116" t="s">
        <v>749</v>
      </c>
      <c r="AC23" s="89">
        <v>71</v>
      </c>
      <c r="AD23" s="116" t="s">
        <v>295</v>
      </c>
      <c r="AE23" s="112" t="s">
        <v>750</v>
      </c>
      <c r="AF23" s="89">
        <v>24</v>
      </c>
      <c r="AG23" s="117" t="s">
        <v>295</v>
      </c>
    </row>
    <row r="24" spans="4:33" x14ac:dyDescent="0.2">
      <c r="D24" s="10" t="s">
        <v>751</v>
      </c>
      <c r="E24" s="90">
        <v>55.1569</v>
      </c>
      <c r="F24" s="91">
        <v>-1.5408999999999999</v>
      </c>
      <c r="G24" s="89" t="s">
        <v>864</v>
      </c>
      <c r="I24" s="110">
        <f>VLOOKUP(D24,'[1]All Sites (8A.10) 23-24'!$A:$H,8,0)</f>
        <v>660</v>
      </c>
      <c r="J24" s="89" t="s">
        <v>294</v>
      </c>
      <c r="K24" s="111">
        <f>VLOOKUP(D24,'[1]All Sites (8A.10) 23-24'!$A:$I,9,0)</f>
        <v>3.44</v>
      </c>
      <c r="L24" s="89" t="s">
        <v>294</v>
      </c>
      <c r="M24" s="89"/>
      <c r="N24" s="89" t="s">
        <v>270</v>
      </c>
      <c r="O24" s="87"/>
      <c r="P24" s="89" t="s">
        <v>733</v>
      </c>
      <c r="Q24" s="89" t="s">
        <v>733</v>
      </c>
      <c r="R24" s="89" t="s">
        <v>252</v>
      </c>
      <c r="S24" s="89" t="s">
        <v>734</v>
      </c>
      <c r="T24" s="87"/>
      <c r="U24" s="116" t="s">
        <v>299</v>
      </c>
      <c r="V24" s="112"/>
      <c r="W24" s="112" t="s">
        <v>847</v>
      </c>
      <c r="X24" s="89">
        <v>29</v>
      </c>
      <c r="Y24" s="89" t="s">
        <v>848</v>
      </c>
      <c r="Z24" s="117"/>
      <c r="AA24" s="87"/>
      <c r="AB24" s="116" t="s">
        <v>738</v>
      </c>
      <c r="AC24" s="89">
        <v>100</v>
      </c>
      <c r="AD24" s="116" t="s">
        <v>295</v>
      </c>
      <c r="AE24" s="112"/>
      <c r="AF24" s="89"/>
      <c r="AG24" s="117"/>
    </row>
    <row r="25" spans="4:33" x14ac:dyDescent="0.2">
      <c r="D25" s="10" t="s">
        <v>752</v>
      </c>
      <c r="E25" s="90">
        <v>54.5929</v>
      </c>
      <c r="F25" s="91">
        <v>-1.4046000000000001</v>
      </c>
      <c r="G25" s="89" t="s">
        <v>865</v>
      </c>
      <c r="I25" s="110">
        <f>VLOOKUP(D25,'[1]All Sites (8A.10) 23-24'!$A:$H,8,0)</f>
        <v>46</v>
      </c>
      <c r="J25" s="89" t="s">
        <v>294</v>
      </c>
      <c r="K25" s="111">
        <f>VLOOKUP(D25,'[1]All Sites (8A.10) 23-24'!$A:$I,9,0)</f>
        <v>2.31</v>
      </c>
      <c r="L25" s="89" t="s">
        <v>294</v>
      </c>
      <c r="M25" s="89"/>
      <c r="N25" s="89" t="s">
        <v>268</v>
      </c>
      <c r="O25" s="87"/>
      <c r="P25" s="89" t="s">
        <v>733</v>
      </c>
      <c r="Q25" s="89" t="s">
        <v>733</v>
      </c>
      <c r="R25" s="89" t="s">
        <v>252</v>
      </c>
      <c r="S25" s="89" t="s">
        <v>734</v>
      </c>
      <c r="T25" s="87"/>
      <c r="U25" s="116" t="s">
        <v>299</v>
      </c>
      <c r="V25" s="112"/>
      <c r="W25" s="112" t="s">
        <v>799</v>
      </c>
      <c r="X25" s="89">
        <v>18</v>
      </c>
      <c r="Y25" s="89" t="s">
        <v>800</v>
      </c>
      <c r="Z25" s="117"/>
      <c r="AA25" s="87"/>
      <c r="AB25" s="116" t="s">
        <v>753</v>
      </c>
      <c r="AC25" s="89">
        <v>73</v>
      </c>
      <c r="AD25" s="116" t="s">
        <v>295</v>
      </c>
      <c r="AE25" s="112" t="s">
        <v>737</v>
      </c>
      <c r="AF25" s="89">
        <v>15</v>
      </c>
      <c r="AG25" s="117" t="s">
        <v>295</v>
      </c>
    </row>
    <row r="26" spans="4:33" x14ac:dyDescent="0.2">
      <c r="D26" s="10" t="s">
        <v>754</v>
      </c>
      <c r="E26" s="90">
        <v>54.854551000000001</v>
      </c>
      <c r="F26" s="91">
        <v>-1.578047</v>
      </c>
      <c r="G26" s="89" t="s">
        <v>866</v>
      </c>
      <c r="I26" s="110">
        <f>VLOOKUP(D26,'[1]All Sites (8A.10) 23-24'!$A:$H,8,0)</f>
        <v>763</v>
      </c>
      <c r="J26" s="89" t="s">
        <v>294</v>
      </c>
      <c r="K26" s="111">
        <f>VLOOKUP(D26,'[1]All Sites (8A.10) 23-24'!$A:$I,9,0)</f>
        <v>4.5199999999999996</v>
      </c>
      <c r="L26" s="89" t="s">
        <v>294</v>
      </c>
      <c r="M26" s="89"/>
      <c r="N26" s="89" t="s">
        <v>362</v>
      </c>
      <c r="O26" s="87"/>
      <c r="P26" s="89" t="s">
        <v>733</v>
      </c>
      <c r="Q26" s="89" t="s">
        <v>733</v>
      </c>
      <c r="R26" s="89" t="s">
        <v>252</v>
      </c>
      <c r="S26" s="89" t="s">
        <v>734</v>
      </c>
      <c r="T26" s="87"/>
      <c r="U26" s="116" t="s">
        <v>299</v>
      </c>
      <c r="V26" s="112"/>
      <c r="W26" s="112" t="s">
        <v>847</v>
      </c>
      <c r="X26" s="89">
        <v>29</v>
      </c>
      <c r="Y26" s="89" t="s">
        <v>848</v>
      </c>
      <c r="Z26" s="117"/>
      <c r="AA26" s="87"/>
      <c r="AB26" s="116" t="s">
        <v>738</v>
      </c>
      <c r="AC26" s="89">
        <v>100</v>
      </c>
      <c r="AD26" s="116" t="s">
        <v>295</v>
      </c>
      <c r="AE26" s="112"/>
      <c r="AF26" s="89"/>
      <c r="AG26" s="117"/>
    </row>
    <row r="27" spans="4:33" x14ac:dyDescent="0.2">
      <c r="D27" s="10" t="s">
        <v>755</v>
      </c>
      <c r="E27" s="90">
        <v>54.667099999999998</v>
      </c>
      <c r="F27" s="91">
        <v>-1.5215000000000001</v>
      </c>
      <c r="G27" s="89" t="s">
        <v>867</v>
      </c>
      <c r="I27" s="110">
        <f>VLOOKUP(D27,'[1]All Sites (8A.10) 23-24'!$A:$H,8,0)</f>
        <v>61</v>
      </c>
      <c r="J27" s="89" t="s">
        <v>294</v>
      </c>
      <c r="K27" s="111">
        <f>VLOOKUP(D27,'[1]All Sites (8A.10) 23-24'!$A:$I,9,0)</f>
        <v>2.79</v>
      </c>
      <c r="L27" s="89" t="s">
        <v>294</v>
      </c>
      <c r="M27" s="89"/>
      <c r="N27" s="89" t="s">
        <v>268</v>
      </c>
      <c r="O27" s="87"/>
      <c r="P27" s="89" t="s">
        <v>733</v>
      </c>
      <c r="Q27" s="89" t="s">
        <v>733</v>
      </c>
      <c r="R27" s="89" t="s">
        <v>252</v>
      </c>
      <c r="S27" s="89" t="s">
        <v>734</v>
      </c>
      <c r="T27" s="87"/>
      <c r="U27" s="116" t="s">
        <v>299</v>
      </c>
      <c r="V27" s="112"/>
      <c r="W27" s="112" t="s">
        <v>799</v>
      </c>
      <c r="X27" s="89">
        <v>18</v>
      </c>
      <c r="Y27" s="89" t="s">
        <v>800</v>
      </c>
      <c r="Z27" s="117"/>
      <c r="AA27" s="87"/>
      <c r="AB27" s="116" t="s">
        <v>749</v>
      </c>
      <c r="AC27" s="89">
        <v>77</v>
      </c>
      <c r="AD27" s="116" t="s">
        <v>295</v>
      </c>
      <c r="AE27" s="112" t="s">
        <v>756</v>
      </c>
      <c r="AF27" s="89">
        <v>7</v>
      </c>
      <c r="AG27" s="117" t="s">
        <v>295</v>
      </c>
    </row>
    <row r="28" spans="4:33" x14ac:dyDescent="0.2">
      <c r="D28" s="10" t="s">
        <v>757</v>
      </c>
      <c r="E28" s="90">
        <v>54.889499999999998</v>
      </c>
      <c r="F28" s="91">
        <v>-1.8527</v>
      </c>
      <c r="G28" s="89" t="s">
        <v>868</v>
      </c>
      <c r="I28" s="110">
        <f>VLOOKUP(D28,'[1]All Sites (8A.10) 23-24'!$A:$H,8,0)</f>
        <v>884</v>
      </c>
      <c r="J28" s="89" t="s">
        <v>294</v>
      </c>
      <c r="K28" s="111">
        <f>VLOOKUP(D28,'[1]All Sites (8A.10) 23-24'!$A:$I,9,0)</f>
        <v>5.08</v>
      </c>
      <c r="L28" s="89" t="s">
        <v>294</v>
      </c>
      <c r="M28" s="89"/>
      <c r="N28" s="89" t="s">
        <v>362</v>
      </c>
      <c r="O28" s="87"/>
      <c r="P28" s="89" t="s">
        <v>733</v>
      </c>
      <c r="Q28" s="89" t="s">
        <v>733</v>
      </c>
      <c r="R28" s="89" t="s">
        <v>252</v>
      </c>
      <c r="S28" s="89" t="s">
        <v>734</v>
      </c>
      <c r="T28" s="87"/>
      <c r="U28" s="116" t="s">
        <v>299</v>
      </c>
      <c r="V28" s="112"/>
      <c r="W28" s="112" t="s">
        <v>847</v>
      </c>
      <c r="X28" s="89">
        <v>29</v>
      </c>
      <c r="Y28" s="89" t="s">
        <v>848</v>
      </c>
      <c r="Z28" s="117"/>
      <c r="AA28" s="87"/>
      <c r="AB28" s="116" t="s">
        <v>738</v>
      </c>
      <c r="AC28" s="89">
        <v>99</v>
      </c>
      <c r="AD28" s="116" t="s">
        <v>295</v>
      </c>
      <c r="AE28" s="112" t="s">
        <v>747</v>
      </c>
      <c r="AF28" s="89">
        <v>1</v>
      </c>
      <c r="AG28" s="117" t="s">
        <v>295</v>
      </c>
    </row>
    <row r="29" spans="4:33" x14ac:dyDescent="0.2">
      <c r="D29" s="10" t="s">
        <v>758</v>
      </c>
      <c r="E29" s="90">
        <v>55.110900000000001</v>
      </c>
      <c r="F29" s="91">
        <v>-1.5815999999999999</v>
      </c>
      <c r="G29" s="89" t="s">
        <v>869</v>
      </c>
      <c r="I29" s="110">
        <f>VLOOKUP(D29,'[1]All Sites (8A.10) 23-24'!$A:$H,8,0)</f>
        <v>677</v>
      </c>
      <c r="J29" s="89" t="s">
        <v>294</v>
      </c>
      <c r="K29" s="118">
        <f>VLOOKUP(D29,'[1]All Sites (8A.10) 23-24'!$A:$I,9,0)</f>
        <v>3.51</v>
      </c>
      <c r="L29" s="89" t="s">
        <v>294</v>
      </c>
      <c r="M29" s="89"/>
      <c r="N29" s="89" t="s">
        <v>270</v>
      </c>
      <c r="O29" s="87"/>
      <c r="P29" s="89" t="s">
        <v>733</v>
      </c>
      <c r="Q29" s="89" t="s">
        <v>733</v>
      </c>
      <c r="R29" s="89" t="s">
        <v>252</v>
      </c>
      <c r="S29" s="89" t="s">
        <v>734</v>
      </c>
      <c r="T29" s="87"/>
      <c r="U29" s="116" t="s">
        <v>299</v>
      </c>
      <c r="V29" s="112"/>
      <c r="W29" s="112" t="s">
        <v>847</v>
      </c>
      <c r="X29" s="89">
        <v>29</v>
      </c>
      <c r="Y29" s="89" t="s">
        <v>848</v>
      </c>
      <c r="Z29" s="117"/>
      <c r="AA29" s="87"/>
      <c r="AB29" s="116" t="s">
        <v>738</v>
      </c>
      <c r="AC29" s="89">
        <v>100</v>
      </c>
      <c r="AD29" s="116" t="s">
        <v>295</v>
      </c>
      <c r="AE29" s="112"/>
      <c r="AF29" s="89"/>
      <c r="AG29" s="117"/>
    </row>
    <row r="30" spans="4:33" x14ac:dyDescent="0.2">
      <c r="D30" s="10" t="s">
        <v>759</v>
      </c>
      <c r="E30" s="90">
        <v>54.848999999999997</v>
      </c>
      <c r="F30" s="91">
        <v>-1.8066</v>
      </c>
      <c r="G30" s="89" t="s">
        <v>870</v>
      </c>
      <c r="I30" s="110">
        <f>VLOOKUP(D30,'[1]All Sites (8A.10) 23-24'!$A:$H,8,0)</f>
        <v>71</v>
      </c>
      <c r="J30" s="89" t="s">
        <v>294</v>
      </c>
      <c r="K30" s="111">
        <f>VLOOKUP(D30,'[1]All Sites (8A.10) 23-24'!$A:$I,9,0)</f>
        <v>3.72</v>
      </c>
      <c r="L30" s="89" t="s">
        <v>294</v>
      </c>
      <c r="M30" s="89"/>
      <c r="N30" s="89" t="s">
        <v>268</v>
      </c>
      <c r="O30" s="87"/>
      <c r="P30" s="89" t="s">
        <v>733</v>
      </c>
      <c r="Q30" s="89" t="s">
        <v>733</v>
      </c>
      <c r="R30" s="89" t="s">
        <v>252</v>
      </c>
      <c r="S30" s="89" t="s">
        <v>734</v>
      </c>
      <c r="T30" s="87"/>
      <c r="U30" s="116" t="s">
        <v>299</v>
      </c>
      <c r="V30" s="112"/>
      <c r="W30" s="112" t="s">
        <v>799</v>
      </c>
      <c r="X30" s="89">
        <v>18</v>
      </c>
      <c r="Y30" s="89" t="s">
        <v>800</v>
      </c>
      <c r="Z30" s="117"/>
      <c r="AA30" s="87"/>
      <c r="AB30" s="116" t="s">
        <v>747</v>
      </c>
      <c r="AC30" s="89">
        <v>75</v>
      </c>
      <c r="AD30" s="116" t="s">
        <v>295</v>
      </c>
      <c r="AE30" s="112" t="s">
        <v>760</v>
      </c>
      <c r="AF30" s="89">
        <v>18</v>
      </c>
      <c r="AG30" s="117" t="s">
        <v>295</v>
      </c>
    </row>
    <row r="31" spans="4:33" x14ac:dyDescent="0.2">
      <c r="D31" s="10" t="s">
        <v>761</v>
      </c>
      <c r="E31" s="90">
        <v>54.8934</v>
      </c>
      <c r="F31" s="91">
        <v>-1.6974</v>
      </c>
      <c r="G31" s="89" t="s">
        <v>871</v>
      </c>
      <c r="I31" s="110">
        <f>VLOOKUP(D31,'[1]All Sites (8A.10) 23-24'!$A:$H,8,0)</f>
        <v>461</v>
      </c>
      <c r="J31" s="89" t="s">
        <v>294</v>
      </c>
      <c r="K31" s="118">
        <f>VLOOKUP(D31,'[1]All Sites (8A.10) 23-24'!$A:$I,9,0)</f>
        <v>5.67</v>
      </c>
      <c r="L31" s="89" t="s">
        <v>294</v>
      </c>
      <c r="M31" s="89"/>
      <c r="N31" s="89" t="s">
        <v>362</v>
      </c>
      <c r="O31" s="87"/>
      <c r="P31" s="89" t="s">
        <v>733</v>
      </c>
      <c r="Q31" s="89" t="s">
        <v>733</v>
      </c>
      <c r="R31" s="89" t="s">
        <v>252</v>
      </c>
      <c r="S31" s="89" t="s">
        <v>734</v>
      </c>
      <c r="T31" s="87"/>
      <c r="U31" s="116" t="s">
        <v>299</v>
      </c>
      <c r="V31" s="112"/>
      <c r="W31" s="112" t="s">
        <v>847</v>
      </c>
      <c r="X31" s="89">
        <v>29</v>
      </c>
      <c r="Y31" s="89" t="s">
        <v>848</v>
      </c>
      <c r="Z31" s="117"/>
      <c r="AA31" s="87"/>
      <c r="AB31" s="116" t="s">
        <v>738</v>
      </c>
      <c r="AC31" s="89">
        <v>95</v>
      </c>
      <c r="AD31" s="116" t="s">
        <v>295</v>
      </c>
      <c r="AE31" s="112" t="s">
        <v>747</v>
      </c>
      <c r="AF31" s="89">
        <v>3</v>
      </c>
      <c r="AG31" s="117" t="s">
        <v>295</v>
      </c>
    </row>
    <row r="32" spans="4:33" x14ac:dyDescent="0.2">
      <c r="D32" s="10" t="s">
        <v>762</v>
      </c>
      <c r="E32" s="90">
        <v>54.775199999999998</v>
      </c>
      <c r="F32" s="91">
        <v>-1.6909000000000001</v>
      </c>
      <c r="G32" s="89" t="s">
        <v>872</v>
      </c>
      <c r="I32" s="110">
        <f>VLOOKUP(D32,'[1]All Sites (8A.10) 23-24'!$A:$H,8,0)</f>
        <v>79</v>
      </c>
      <c r="J32" s="89" t="s">
        <v>294</v>
      </c>
      <c r="K32" s="111">
        <f>VLOOKUP(D32,'[1]All Sites (8A.10) 23-24'!$A:$I,9,0)</f>
        <v>2.91</v>
      </c>
      <c r="L32" s="89" t="s">
        <v>294</v>
      </c>
      <c r="M32" s="89"/>
      <c r="N32" s="89" t="s">
        <v>268</v>
      </c>
      <c r="O32" s="87"/>
      <c r="P32" s="89" t="s">
        <v>733</v>
      </c>
      <c r="Q32" s="89" t="s">
        <v>733</v>
      </c>
      <c r="R32" s="89" t="s">
        <v>252</v>
      </c>
      <c r="S32" s="89" t="s">
        <v>734</v>
      </c>
      <c r="T32" s="87"/>
      <c r="U32" s="116" t="s">
        <v>299</v>
      </c>
      <c r="V32" s="112"/>
      <c r="W32" s="112" t="s">
        <v>799</v>
      </c>
      <c r="X32" s="89">
        <v>18</v>
      </c>
      <c r="Y32" s="89" t="s">
        <v>800</v>
      </c>
      <c r="Z32" s="117"/>
      <c r="AA32" s="87"/>
      <c r="AB32" s="116" t="s">
        <v>750</v>
      </c>
      <c r="AC32" s="89">
        <v>36</v>
      </c>
      <c r="AD32" s="116" t="s">
        <v>295</v>
      </c>
      <c r="AE32" s="112" t="s">
        <v>747</v>
      </c>
      <c r="AF32" s="89">
        <v>35</v>
      </c>
      <c r="AG32" s="117" t="s">
        <v>295</v>
      </c>
    </row>
    <row r="33" spans="4:33" x14ac:dyDescent="0.2">
      <c r="D33" s="10" t="s">
        <v>763</v>
      </c>
      <c r="E33" s="90">
        <v>54.679400000000001</v>
      </c>
      <c r="F33" s="91">
        <v>-1.4495</v>
      </c>
      <c r="G33" s="89" t="s">
        <v>873</v>
      </c>
      <c r="I33" s="110">
        <f>VLOOKUP(D33,'[1]All Sites (8A.10) 23-24'!$A:$H,8,0)</f>
        <v>65</v>
      </c>
      <c r="J33" s="89" t="s">
        <v>294</v>
      </c>
      <c r="K33" s="111">
        <f>VLOOKUP(D33,'[1]All Sites (8A.10) 23-24'!$A:$I,9,0)</f>
        <v>4.47</v>
      </c>
      <c r="L33" s="89" t="s">
        <v>294</v>
      </c>
      <c r="M33" s="89"/>
      <c r="N33" s="89" t="s">
        <v>268</v>
      </c>
      <c r="O33" s="87"/>
      <c r="P33" s="89" t="s">
        <v>733</v>
      </c>
      <c r="Q33" s="89" t="s">
        <v>733</v>
      </c>
      <c r="R33" s="89" t="s">
        <v>252</v>
      </c>
      <c r="S33" s="89" t="s">
        <v>734</v>
      </c>
      <c r="T33" s="87"/>
      <c r="U33" s="116" t="s">
        <v>299</v>
      </c>
      <c r="V33" s="112"/>
      <c r="W33" s="112" t="s">
        <v>850</v>
      </c>
      <c r="X33" s="89">
        <v>18</v>
      </c>
      <c r="Y33" s="89" t="s">
        <v>800</v>
      </c>
      <c r="Z33" s="117"/>
      <c r="AA33" s="87"/>
      <c r="AB33" s="116" t="s">
        <v>753</v>
      </c>
      <c r="AC33" s="89">
        <v>38</v>
      </c>
      <c r="AD33" s="116" t="s">
        <v>295</v>
      </c>
      <c r="AE33" s="112" t="s">
        <v>749</v>
      </c>
      <c r="AF33" s="89">
        <v>28</v>
      </c>
      <c r="AG33" s="117" t="s">
        <v>295</v>
      </c>
    </row>
    <row r="34" spans="4:33" x14ac:dyDescent="0.2">
      <c r="D34" s="10" t="s">
        <v>764</v>
      </c>
      <c r="E34" s="90">
        <v>54.479399999999998</v>
      </c>
      <c r="F34" s="91">
        <v>-1.1565000000000001</v>
      </c>
      <c r="G34" s="89" t="s">
        <v>874</v>
      </c>
      <c r="I34" s="110">
        <f>VLOOKUP(D34,'[1]All Sites (8A.10) 23-24'!$A:$H,8,0)</f>
        <v>93</v>
      </c>
      <c r="J34" s="89" t="s">
        <v>294</v>
      </c>
      <c r="K34" s="111">
        <f>VLOOKUP(D34,'[1]All Sites (8A.10) 23-24'!$A:$I,9,0)</f>
        <v>1.83</v>
      </c>
      <c r="L34" s="89" t="s">
        <v>294</v>
      </c>
      <c r="M34" s="89"/>
      <c r="N34" s="89" t="s">
        <v>268</v>
      </c>
      <c r="O34" s="87"/>
      <c r="P34" s="89" t="s">
        <v>733</v>
      </c>
      <c r="Q34" s="89" t="s">
        <v>733</v>
      </c>
      <c r="R34" s="89" t="s">
        <v>252</v>
      </c>
      <c r="S34" s="89" t="s">
        <v>734</v>
      </c>
      <c r="T34" s="87"/>
      <c r="U34" s="116" t="s">
        <v>299</v>
      </c>
      <c r="V34" s="112"/>
      <c r="W34" s="112" t="s">
        <v>847</v>
      </c>
      <c r="X34" s="89">
        <v>29</v>
      </c>
      <c r="Y34" s="89" t="s">
        <v>849</v>
      </c>
      <c r="Z34" s="117"/>
      <c r="AA34" s="87"/>
      <c r="AB34" s="116" t="s">
        <v>737</v>
      </c>
      <c r="AC34" s="89">
        <v>90</v>
      </c>
      <c r="AD34" s="116" t="s">
        <v>295</v>
      </c>
      <c r="AE34" s="112" t="s">
        <v>753</v>
      </c>
      <c r="AF34" s="89">
        <v>8</v>
      </c>
      <c r="AG34" s="117" t="s">
        <v>295</v>
      </c>
    </row>
    <row r="35" spans="4:33" x14ac:dyDescent="0.2">
      <c r="D35" s="10" t="s">
        <v>765</v>
      </c>
      <c r="E35" s="90">
        <v>54.9679</v>
      </c>
      <c r="F35" s="91">
        <v>-2.4447000000000001</v>
      </c>
      <c r="G35" s="89" t="s">
        <v>875</v>
      </c>
      <c r="I35" s="110">
        <f>VLOOKUP(D35,'[1]All Sites (8A.10) 23-24'!$A:$H,8,0)</f>
        <v>62</v>
      </c>
      <c r="J35" s="89" t="s">
        <v>294</v>
      </c>
      <c r="K35" s="111">
        <f>VLOOKUP(D35,'[1]All Sites (8A.10) 23-24'!$A:$I,9,0)</f>
        <v>3.22</v>
      </c>
      <c r="L35" s="89" t="s">
        <v>294</v>
      </c>
      <c r="M35" s="89"/>
      <c r="N35" s="89" t="s">
        <v>268</v>
      </c>
      <c r="O35" s="87"/>
      <c r="P35" s="89" t="s">
        <v>733</v>
      </c>
      <c r="Q35" s="89" t="s">
        <v>733</v>
      </c>
      <c r="R35" s="89" t="s">
        <v>252</v>
      </c>
      <c r="S35" s="89" t="s">
        <v>734</v>
      </c>
      <c r="T35" s="87"/>
      <c r="U35" s="116" t="s">
        <v>299</v>
      </c>
      <c r="V35" s="112"/>
      <c r="W35" s="112" t="s">
        <v>847</v>
      </c>
      <c r="X35" s="89">
        <v>29</v>
      </c>
      <c r="Y35" s="89" t="s">
        <v>800</v>
      </c>
      <c r="Z35" s="117"/>
      <c r="AA35" s="87"/>
      <c r="AB35" s="116" t="s">
        <v>738</v>
      </c>
      <c r="AC35" s="89">
        <v>99</v>
      </c>
      <c r="AD35" s="116" t="s">
        <v>295</v>
      </c>
      <c r="AE35" s="112" t="s">
        <v>766</v>
      </c>
      <c r="AF35" s="89">
        <v>1</v>
      </c>
      <c r="AG35" s="117" t="s">
        <v>295</v>
      </c>
    </row>
    <row r="36" spans="4:33" x14ac:dyDescent="0.2">
      <c r="D36" s="10" t="s">
        <v>767</v>
      </c>
      <c r="E36" s="90">
        <v>54.898492787599999</v>
      </c>
      <c r="F36" s="91">
        <v>-1.3618727807</v>
      </c>
      <c r="G36" s="89" t="s">
        <v>768</v>
      </c>
      <c r="I36" s="110">
        <f>VLOOKUP(D36,'[1]All Sites (8A.10) 23-24'!$A:$H,8,0)</f>
        <v>2</v>
      </c>
      <c r="J36" s="89" t="s">
        <v>294</v>
      </c>
      <c r="K36" s="118">
        <f>VLOOKUP(D36,'[1]All Sites (8A.10) 23-24'!$A:$I,9,0)</f>
        <v>6.89</v>
      </c>
      <c r="L36" s="89" t="s">
        <v>294</v>
      </c>
      <c r="M36" s="89"/>
      <c r="N36" s="89" t="s">
        <v>362</v>
      </c>
      <c r="O36" s="87"/>
      <c r="P36" s="89" t="s">
        <v>733</v>
      </c>
      <c r="Q36" s="89" t="s">
        <v>733</v>
      </c>
      <c r="R36" s="89" t="s">
        <v>733</v>
      </c>
      <c r="S36" s="89" t="s">
        <v>734</v>
      </c>
      <c r="T36" s="87"/>
      <c r="U36" s="116" t="s">
        <v>65</v>
      </c>
      <c r="V36" s="112" t="s">
        <v>768</v>
      </c>
      <c r="W36" s="112" t="s">
        <v>847</v>
      </c>
      <c r="X36" s="89">
        <v>29</v>
      </c>
      <c r="Y36" s="89" t="s">
        <v>848</v>
      </c>
      <c r="Z36" s="117" t="s">
        <v>768</v>
      </c>
      <c r="AA36" s="87"/>
      <c r="AB36" s="116" t="s">
        <v>738</v>
      </c>
      <c r="AC36" s="89">
        <v>100</v>
      </c>
      <c r="AD36" s="116" t="s">
        <v>295</v>
      </c>
      <c r="AE36" s="112"/>
      <c r="AF36" s="89"/>
      <c r="AG36" s="117"/>
    </row>
    <row r="37" spans="4:33" x14ac:dyDescent="0.2">
      <c r="D37" s="10" t="s">
        <v>769</v>
      </c>
      <c r="E37" s="90">
        <v>54.973700000000001</v>
      </c>
      <c r="F37" s="91">
        <v>-2.0825999999999998</v>
      </c>
      <c r="G37" s="89" t="s">
        <v>876</v>
      </c>
      <c r="I37" s="110">
        <f>VLOOKUP(D37,'[1]All Sites (8A.10) 23-24'!$A:$H,8,0)</f>
        <v>549</v>
      </c>
      <c r="J37" s="89" t="s">
        <v>294</v>
      </c>
      <c r="K37" s="111">
        <f>VLOOKUP(D37,'[1]All Sites (8A.10) 23-24'!$A:$I,9,0)</f>
        <v>2.64</v>
      </c>
      <c r="L37" s="89" t="s">
        <v>294</v>
      </c>
      <c r="M37" s="89"/>
      <c r="N37" s="89" t="s">
        <v>270</v>
      </c>
      <c r="O37" s="87"/>
      <c r="P37" s="89" t="s">
        <v>733</v>
      </c>
      <c r="Q37" s="89" t="s">
        <v>733</v>
      </c>
      <c r="R37" s="89" t="s">
        <v>733</v>
      </c>
      <c r="S37" s="89" t="s">
        <v>734</v>
      </c>
      <c r="T37" s="87"/>
      <c r="U37" s="116" t="s">
        <v>299</v>
      </c>
      <c r="V37" s="112"/>
      <c r="W37" s="112" t="s">
        <v>847</v>
      </c>
      <c r="X37" s="89">
        <v>29</v>
      </c>
      <c r="Y37" s="89" t="s">
        <v>848</v>
      </c>
      <c r="Z37" s="117"/>
      <c r="AA37" s="87"/>
      <c r="AB37" s="116" t="s">
        <v>738</v>
      </c>
      <c r="AC37" s="89">
        <v>100</v>
      </c>
      <c r="AD37" s="116" t="s">
        <v>295</v>
      </c>
      <c r="AE37" s="112"/>
      <c r="AF37" s="89"/>
      <c r="AG37" s="117"/>
    </row>
    <row r="38" spans="4:33" x14ac:dyDescent="0.2">
      <c r="D38" s="10" t="s">
        <v>770</v>
      </c>
      <c r="E38" s="90">
        <v>54.7761</v>
      </c>
      <c r="F38" s="91">
        <v>-1.3189</v>
      </c>
      <c r="G38" s="89" t="s">
        <v>877</v>
      </c>
      <c r="I38" s="110">
        <f>VLOOKUP(D38,'[1]All Sites (8A.10) 23-24'!$A:$H,8,0)</f>
        <v>1269</v>
      </c>
      <c r="J38" s="89" t="s">
        <v>294</v>
      </c>
      <c r="K38" s="111">
        <f>VLOOKUP(D38,'[1]All Sites (8A.10) 23-24'!$A:$I,9,0)</f>
        <v>4.8899999999999997</v>
      </c>
      <c r="L38" s="89" t="s">
        <v>294</v>
      </c>
      <c r="M38" s="89"/>
      <c r="N38" s="89" t="s">
        <v>270</v>
      </c>
      <c r="O38" s="87"/>
      <c r="P38" s="89" t="s">
        <v>733</v>
      </c>
      <c r="Q38" s="89" t="s">
        <v>733</v>
      </c>
      <c r="R38" s="89" t="s">
        <v>733</v>
      </c>
      <c r="S38" s="89" t="s">
        <v>734</v>
      </c>
      <c r="T38" s="87"/>
      <c r="U38" s="116" t="s">
        <v>299</v>
      </c>
      <c r="V38" s="112"/>
      <c r="W38" s="112" t="s">
        <v>847</v>
      </c>
      <c r="X38" s="89">
        <v>29</v>
      </c>
      <c r="Y38" s="89" t="s">
        <v>848</v>
      </c>
      <c r="Z38" s="117"/>
      <c r="AA38" s="87"/>
      <c r="AB38" s="116" t="s">
        <v>738</v>
      </c>
      <c r="AC38" s="89">
        <v>82</v>
      </c>
      <c r="AD38" s="116" t="s">
        <v>295</v>
      </c>
      <c r="AE38" s="112" t="s">
        <v>738</v>
      </c>
      <c r="AF38" s="89">
        <v>17</v>
      </c>
      <c r="AG38" s="117" t="s">
        <v>295</v>
      </c>
    </row>
    <row r="39" spans="4:33" x14ac:dyDescent="0.2">
      <c r="D39" s="10" t="s">
        <v>771</v>
      </c>
      <c r="E39" s="90">
        <v>54.860999999999997</v>
      </c>
      <c r="F39" s="91">
        <v>-1.6695</v>
      </c>
      <c r="G39" s="89" t="s">
        <v>878</v>
      </c>
      <c r="I39" s="110">
        <f>VLOOKUP(D39,'[1]All Sites (8A.10) 23-24'!$A:$H,8,0)</f>
        <v>417</v>
      </c>
      <c r="J39" s="89" t="s">
        <v>294</v>
      </c>
      <c r="K39" s="111">
        <f>VLOOKUP(D39,'[1]All Sites (8A.10) 23-24'!$A:$I,9,0)</f>
        <v>5.51</v>
      </c>
      <c r="L39" s="89" t="s">
        <v>294</v>
      </c>
      <c r="M39" s="89"/>
      <c r="N39" s="89" t="s">
        <v>362</v>
      </c>
      <c r="O39" s="87"/>
      <c r="P39" s="89" t="s">
        <v>733</v>
      </c>
      <c r="Q39" s="89" t="s">
        <v>733</v>
      </c>
      <c r="R39" s="89" t="s">
        <v>733</v>
      </c>
      <c r="S39" s="89" t="s">
        <v>734</v>
      </c>
      <c r="T39" s="87"/>
      <c r="U39" s="116" t="s">
        <v>299</v>
      </c>
      <c r="V39" s="112"/>
      <c r="W39" s="112" t="s">
        <v>799</v>
      </c>
      <c r="X39" s="89">
        <v>29</v>
      </c>
      <c r="Y39" s="89" t="s">
        <v>851</v>
      </c>
      <c r="Z39" s="117"/>
      <c r="AA39" s="87"/>
      <c r="AB39" s="116" t="s">
        <v>747</v>
      </c>
      <c r="AC39" s="89">
        <v>90</v>
      </c>
      <c r="AD39" s="116" t="s">
        <v>295</v>
      </c>
      <c r="AE39" s="112" t="s">
        <v>749</v>
      </c>
      <c r="AF39" s="89">
        <v>5</v>
      </c>
      <c r="AG39" s="117" t="s">
        <v>295</v>
      </c>
    </row>
    <row r="40" spans="4:33" x14ac:dyDescent="0.2">
      <c r="D40" s="10" t="s">
        <v>772</v>
      </c>
      <c r="E40" s="90">
        <v>54.717100000000002</v>
      </c>
      <c r="F40" s="91">
        <v>-1.4748000000000001</v>
      </c>
      <c r="G40" s="89" t="s">
        <v>879</v>
      </c>
      <c r="I40" s="119">
        <f>VLOOKUP(D40,'[1]All Sites (8A.10) 23-24'!$A:$H,8,0)</f>
        <v>17</v>
      </c>
      <c r="J40" s="89" t="s">
        <v>294</v>
      </c>
      <c r="K40" s="111">
        <f>VLOOKUP(D40,'[1]All Sites (8A.10) 23-24'!$A:$I,9,0)</f>
        <v>2.02</v>
      </c>
      <c r="L40" s="89" t="s">
        <v>294</v>
      </c>
      <c r="M40" s="89"/>
      <c r="N40" s="89" t="s">
        <v>268</v>
      </c>
      <c r="O40" s="87"/>
      <c r="P40" s="89" t="s">
        <v>733</v>
      </c>
      <c r="Q40" s="89" t="s">
        <v>733</v>
      </c>
      <c r="R40" s="89" t="s">
        <v>252</v>
      </c>
      <c r="S40" s="89" t="s">
        <v>734</v>
      </c>
      <c r="T40" s="87"/>
      <c r="U40" s="116" t="s">
        <v>299</v>
      </c>
      <c r="V40" s="112"/>
      <c r="W40" s="112" t="s">
        <v>799</v>
      </c>
      <c r="X40" s="89">
        <v>29</v>
      </c>
      <c r="Y40" s="89" t="s">
        <v>800</v>
      </c>
      <c r="Z40" s="117"/>
      <c r="AA40" s="87"/>
      <c r="AB40" s="116" t="s">
        <v>738</v>
      </c>
      <c r="AC40" s="89">
        <v>51</v>
      </c>
      <c r="AD40" s="116" t="s">
        <v>295</v>
      </c>
      <c r="AE40" s="112" t="s">
        <v>737</v>
      </c>
      <c r="AF40" s="89">
        <v>38</v>
      </c>
      <c r="AG40" s="117" t="s">
        <v>295</v>
      </c>
    </row>
    <row r="41" spans="4:33" x14ac:dyDescent="0.2">
      <c r="D41" s="10" t="s">
        <v>773</v>
      </c>
      <c r="E41" s="90">
        <v>54.828800000000001</v>
      </c>
      <c r="F41" s="91">
        <v>-1.8082</v>
      </c>
      <c r="G41" s="89" t="s">
        <v>880</v>
      </c>
      <c r="I41" s="110">
        <f>VLOOKUP(D41,'[1]All Sites (8A.10) 23-24'!$A:$H,8,0)</f>
        <v>97</v>
      </c>
      <c r="J41" s="89" t="s">
        <v>294</v>
      </c>
      <c r="K41" s="118">
        <f>VLOOKUP(D41,'[1]All Sites (8A.10) 23-24'!$A:$I,9,0)</f>
        <v>3.15</v>
      </c>
      <c r="L41" s="89" t="s">
        <v>294</v>
      </c>
      <c r="M41" s="89"/>
      <c r="N41" s="89" t="s">
        <v>268</v>
      </c>
      <c r="O41" s="87"/>
      <c r="P41" s="89" t="s">
        <v>733</v>
      </c>
      <c r="Q41" s="89" t="s">
        <v>733</v>
      </c>
      <c r="R41" s="89" t="s">
        <v>252</v>
      </c>
      <c r="S41" s="89" t="s">
        <v>734</v>
      </c>
      <c r="T41" s="87"/>
      <c r="U41" s="116" t="s">
        <v>299</v>
      </c>
      <c r="V41" s="89"/>
      <c r="W41" s="112" t="s">
        <v>799</v>
      </c>
      <c r="X41" s="89">
        <v>18</v>
      </c>
      <c r="Y41" s="89" t="s">
        <v>800</v>
      </c>
      <c r="Z41" s="117"/>
      <c r="AA41" s="87"/>
      <c r="AB41" s="116" t="s">
        <v>747</v>
      </c>
      <c r="AC41" s="89">
        <v>73</v>
      </c>
      <c r="AD41" s="116" t="s">
        <v>295</v>
      </c>
      <c r="AE41" s="112" t="s">
        <v>760</v>
      </c>
      <c r="AF41" s="89">
        <v>21</v>
      </c>
      <c r="AG41" s="117" t="s">
        <v>295</v>
      </c>
    </row>
    <row r="42" spans="4:33" x14ac:dyDescent="0.2">
      <c r="D42" s="10" t="s">
        <v>774</v>
      </c>
      <c r="E42" s="90">
        <v>54.814300000000003</v>
      </c>
      <c r="F42" s="91">
        <v>-1.7314000000000001</v>
      </c>
      <c r="G42" s="89" t="s">
        <v>881</v>
      </c>
      <c r="I42" s="110">
        <f>VLOOKUP(D42,'[1]All Sites (8A.10) 23-24'!$A:$H,8,0)</f>
        <v>95</v>
      </c>
      <c r="J42" s="89" t="s">
        <v>294</v>
      </c>
      <c r="K42" s="118">
        <f>VLOOKUP(D42,'[1]All Sites (8A.10) 23-24'!$A:$I,9,0)</f>
        <v>2.5099999999999998</v>
      </c>
      <c r="L42" s="89" t="s">
        <v>294</v>
      </c>
      <c r="M42" s="89"/>
      <c r="N42" s="89" t="s">
        <v>268</v>
      </c>
      <c r="O42" s="87"/>
      <c r="P42" s="89" t="s">
        <v>733</v>
      </c>
      <c r="Q42" s="89" t="s">
        <v>733</v>
      </c>
      <c r="R42" s="89" t="s">
        <v>252</v>
      </c>
      <c r="S42" s="89" t="s">
        <v>734</v>
      </c>
      <c r="T42" s="87"/>
      <c r="U42" s="116" t="s">
        <v>299</v>
      </c>
      <c r="V42" s="112"/>
      <c r="W42" s="112" t="s">
        <v>799</v>
      </c>
      <c r="X42" s="89">
        <v>18</v>
      </c>
      <c r="Y42" s="89" t="s">
        <v>800</v>
      </c>
      <c r="Z42" s="117"/>
      <c r="AA42" s="87"/>
      <c r="AB42" s="116" t="s">
        <v>747</v>
      </c>
      <c r="AC42" s="89">
        <v>79</v>
      </c>
      <c r="AD42" s="116" t="s">
        <v>295</v>
      </c>
      <c r="AE42" s="112" t="s">
        <v>760</v>
      </c>
      <c r="AF42" s="89">
        <v>16</v>
      </c>
      <c r="AG42" s="117" t="s">
        <v>295</v>
      </c>
    </row>
    <row r="43" spans="4:33" x14ac:dyDescent="0.2">
      <c r="D43" s="10" t="s">
        <v>775</v>
      </c>
      <c r="E43" s="90">
        <v>54.814</v>
      </c>
      <c r="F43" s="91">
        <v>-1.5363</v>
      </c>
      <c r="G43" s="89" t="s">
        <v>882</v>
      </c>
      <c r="I43" s="110">
        <f>VLOOKUP(D43,'[1]All Sites (8A.10) 23-24'!$A:$H,8,0)</f>
        <v>39</v>
      </c>
      <c r="J43" s="89" t="s">
        <v>294</v>
      </c>
      <c r="K43" s="111">
        <f>VLOOKUP(D43,'[1]All Sites (8A.10) 23-24'!$A:$I,9,0)</f>
        <v>2.89</v>
      </c>
      <c r="L43" s="89" t="s">
        <v>294</v>
      </c>
      <c r="M43" s="89"/>
      <c r="N43" s="89" t="s">
        <v>268</v>
      </c>
      <c r="O43" s="87"/>
      <c r="P43" s="89" t="s">
        <v>733</v>
      </c>
      <c r="Q43" s="89" t="s">
        <v>733</v>
      </c>
      <c r="R43" s="89" t="s">
        <v>252</v>
      </c>
      <c r="S43" s="89" t="s">
        <v>734</v>
      </c>
      <c r="T43" s="87"/>
      <c r="U43" s="116" t="s">
        <v>299</v>
      </c>
      <c r="V43" s="112"/>
      <c r="W43" s="112" t="s">
        <v>799</v>
      </c>
      <c r="X43" s="89">
        <v>18</v>
      </c>
      <c r="Y43" s="89" t="s">
        <v>800</v>
      </c>
      <c r="Z43" s="117"/>
      <c r="AA43" s="87"/>
      <c r="AB43" s="116" t="s">
        <v>747</v>
      </c>
      <c r="AC43" s="89">
        <v>94</v>
      </c>
      <c r="AD43" s="116" t="s">
        <v>295</v>
      </c>
      <c r="AE43" s="112" t="s">
        <v>760</v>
      </c>
      <c r="AF43" s="89">
        <v>2</v>
      </c>
      <c r="AG43" s="117" t="s">
        <v>295</v>
      </c>
    </row>
    <row r="44" spans="4:33" x14ac:dyDescent="0.2">
      <c r="D44" s="10" t="s">
        <v>776</v>
      </c>
      <c r="E44" s="90">
        <v>54.924599999999998</v>
      </c>
      <c r="F44" s="91">
        <v>-1.7343999999999999</v>
      </c>
      <c r="G44" s="89" t="s">
        <v>883</v>
      </c>
      <c r="I44" s="110">
        <f>VLOOKUP(D44,'[1]All Sites (8A.10) 23-24'!$A:$H,8,0)</f>
        <v>350</v>
      </c>
      <c r="J44" s="89" t="s">
        <v>294</v>
      </c>
      <c r="K44" s="111">
        <f>VLOOKUP(D44,'[1]All Sites (8A.10) 23-24'!$A:$I,9,0)</f>
        <v>4.82</v>
      </c>
      <c r="L44" s="89" t="s">
        <v>294</v>
      </c>
      <c r="M44" s="89"/>
      <c r="N44" s="89" t="s">
        <v>362</v>
      </c>
      <c r="O44" s="87"/>
      <c r="P44" s="89" t="s">
        <v>733</v>
      </c>
      <c r="Q44" s="89" t="s">
        <v>733</v>
      </c>
      <c r="R44" s="89" t="s">
        <v>252</v>
      </c>
      <c r="S44" s="89" t="s">
        <v>734</v>
      </c>
      <c r="T44" s="87"/>
      <c r="U44" s="116" t="s">
        <v>299</v>
      </c>
      <c r="V44" s="112"/>
      <c r="W44" s="112" t="s">
        <v>799</v>
      </c>
      <c r="X44" s="89">
        <v>18</v>
      </c>
      <c r="Y44" s="89" t="s">
        <v>800</v>
      </c>
      <c r="Z44" s="117"/>
      <c r="AA44" s="87"/>
      <c r="AB44" s="116" t="s">
        <v>747</v>
      </c>
      <c r="AC44" s="89">
        <v>67</v>
      </c>
      <c r="AD44" s="116" t="s">
        <v>295</v>
      </c>
      <c r="AE44" s="112" t="s">
        <v>738</v>
      </c>
      <c r="AF44" s="89">
        <v>32</v>
      </c>
      <c r="AG44" s="117" t="s">
        <v>295</v>
      </c>
    </row>
    <row r="45" spans="4:33" x14ac:dyDescent="0.2">
      <c r="D45" s="10" t="s">
        <v>777</v>
      </c>
      <c r="E45" s="90">
        <v>54.674599999999998</v>
      </c>
      <c r="F45" s="91">
        <v>-1.7264999999999999</v>
      </c>
      <c r="G45" s="89" t="s">
        <v>884</v>
      </c>
      <c r="I45" s="110">
        <f>VLOOKUP(D45,'[1]All Sites (8A.10) 23-24'!$A:$H,8,0)</f>
        <v>200</v>
      </c>
      <c r="J45" s="89" t="s">
        <v>294</v>
      </c>
      <c r="K45" s="111">
        <f>VLOOKUP(D45,'[1]All Sites (8A.10) 23-24'!$A:$I,9,0)</f>
        <v>2.69</v>
      </c>
      <c r="L45" s="89" t="s">
        <v>294</v>
      </c>
      <c r="M45" s="89"/>
      <c r="N45" s="89" t="s">
        <v>362</v>
      </c>
      <c r="O45" s="87"/>
      <c r="P45" s="89" t="s">
        <v>733</v>
      </c>
      <c r="Q45" s="89" t="s">
        <v>733</v>
      </c>
      <c r="R45" s="89" t="s">
        <v>252</v>
      </c>
      <c r="S45" s="89" t="s">
        <v>734</v>
      </c>
      <c r="T45" s="87"/>
      <c r="U45" s="116" t="s">
        <v>299</v>
      </c>
      <c r="V45" s="112"/>
      <c r="W45" s="112" t="s">
        <v>799</v>
      </c>
      <c r="X45" s="89">
        <v>29</v>
      </c>
      <c r="Y45" s="89" t="s">
        <v>800</v>
      </c>
      <c r="Z45" s="117"/>
      <c r="AA45" s="87"/>
      <c r="AB45" s="116" t="s">
        <v>750</v>
      </c>
      <c r="AC45" s="89">
        <v>77</v>
      </c>
      <c r="AD45" s="116" t="s">
        <v>295</v>
      </c>
      <c r="AE45" s="112" t="s">
        <v>737</v>
      </c>
      <c r="AF45" s="89">
        <v>16</v>
      </c>
      <c r="AG45" s="117" t="s">
        <v>295</v>
      </c>
    </row>
    <row r="46" spans="4:33" x14ac:dyDescent="0.2">
      <c r="D46" s="10" t="s">
        <v>778</v>
      </c>
      <c r="E46" s="90">
        <v>55.211399999999998</v>
      </c>
      <c r="F46" s="91">
        <v>-1.5302</v>
      </c>
      <c r="G46" s="89" t="s">
        <v>885</v>
      </c>
      <c r="I46" s="110">
        <f>VLOOKUP(D46,'[1]All Sites (8A.10) 23-24'!$A:$H,8,0)</f>
        <v>274</v>
      </c>
      <c r="J46" s="89" t="s">
        <v>294</v>
      </c>
      <c r="K46" s="111">
        <f>VLOOKUP(D46,'[1]All Sites (8A.10) 23-24'!$A:$I,9,0)</f>
        <v>3.58</v>
      </c>
      <c r="L46" s="89" t="s">
        <v>294</v>
      </c>
      <c r="M46" s="89"/>
      <c r="N46" s="89" t="s">
        <v>268</v>
      </c>
      <c r="O46" s="87"/>
      <c r="P46" s="89" t="s">
        <v>733</v>
      </c>
      <c r="Q46" s="89" t="s">
        <v>733</v>
      </c>
      <c r="R46" s="89" t="s">
        <v>252</v>
      </c>
      <c r="S46" s="89" t="s">
        <v>734</v>
      </c>
      <c r="T46" s="87"/>
      <c r="U46" s="116" t="s">
        <v>299</v>
      </c>
      <c r="V46" s="112"/>
      <c r="W46" s="112" t="s">
        <v>847</v>
      </c>
      <c r="X46" s="89">
        <v>29</v>
      </c>
      <c r="Y46" s="89" t="s">
        <v>800</v>
      </c>
      <c r="Z46" s="117"/>
      <c r="AA46" s="87"/>
      <c r="AB46" s="116" t="s">
        <v>738</v>
      </c>
      <c r="AC46" s="89">
        <v>99</v>
      </c>
      <c r="AD46" s="116" t="s">
        <v>295</v>
      </c>
      <c r="AE46" s="112" t="s">
        <v>738</v>
      </c>
      <c r="AF46" s="89">
        <v>1</v>
      </c>
      <c r="AG46" s="117" t="s">
        <v>295</v>
      </c>
    </row>
    <row r="47" spans="4:33" x14ac:dyDescent="0.2">
      <c r="D47" s="10" t="s">
        <v>779</v>
      </c>
      <c r="E47" s="90">
        <v>54.596200000000003</v>
      </c>
      <c r="F47" s="91">
        <v>-1.04</v>
      </c>
      <c r="G47" s="89" t="s">
        <v>886</v>
      </c>
      <c r="I47" s="110">
        <f>VLOOKUP(D47,'[1]All Sites (8A.10) 23-24'!$A:$H,8,0)</f>
        <v>1318</v>
      </c>
      <c r="J47" s="89" t="s">
        <v>294</v>
      </c>
      <c r="K47" s="111">
        <f>VLOOKUP(D47,'[1]All Sites (8A.10) 23-24'!$A:$I,9,0)</f>
        <v>3.35</v>
      </c>
      <c r="L47" s="89" t="s">
        <v>294</v>
      </c>
      <c r="M47" s="89"/>
      <c r="N47" s="89" t="s">
        <v>266</v>
      </c>
      <c r="O47" s="87"/>
      <c r="P47" s="89" t="s">
        <v>733</v>
      </c>
      <c r="Q47" s="89" t="s">
        <v>733</v>
      </c>
      <c r="R47" s="89" t="s">
        <v>252</v>
      </c>
      <c r="S47" s="89" t="s">
        <v>734</v>
      </c>
      <c r="T47" s="87"/>
      <c r="U47" s="116" t="s">
        <v>299</v>
      </c>
      <c r="V47" s="112"/>
      <c r="W47" s="112" t="s">
        <v>847</v>
      </c>
      <c r="X47" s="89">
        <v>29</v>
      </c>
      <c r="Y47" s="89" t="s">
        <v>848</v>
      </c>
      <c r="Z47" s="117"/>
      <c r="AA47" s="87"/>
      <c r="AB47" s="116" t="s">
        <v>737</v>
      </c>
      <c r="AC47" s="89">
        <v>96</v>
      </c>
      <c r="AD47" s="116" t="s">
        <v>295</v>
      </c>
      <c r="AE47" s="112" t="s">
        <v>753</v>
      </c>
      <c r="AF47" s="89">
        <v>2</v>
      </c>
      <c r="AG47" s="117" t="s">
        <v>295</v>
      </c>
    </row>
    <row r="48" spans="4:33" x14ac:dyDescent="0.2">
      <c r="D48" s="10" t="s">
        <v>780</v>
      </c>
      <c r="E48" s="90">
        <v>55.169199999999996</v>
      </c>
      <c r="F48" s="91">
        <v>-1.6747000000000001</v>
      </c>
      <c r="G48" s="89" t="s">
        <v>887</v>
      </c>
      <c r="I48" s="110">
        <f>VLOOKUP(D48,'[1]All Sites (8A.10) 23-24'!$A:$H,8,0)</f>
        <v>43</v>
      </c>
      <c r="J48" s="89" t="s">
        <v>294</v>
      </c>
      <c r="K48" s="111">
        <f>VLOOKUP(D48,'[1]All Sites (8A.10) 23-24'!$A:$I,9,0)</f>
        <v>4.67</v>
      </c>
      <c r="L48" s="89" t="s">
        <v>294</v>
      </c>
      <c r="M48" s="89"/>
      <c r="N48" s="89" t="s">
        <v>362</v>
      </c>
      <c r="O48" s="87"/>
      <c r="P48" s="89" t="s">
        <v>733</v>
      </c>
      <c r="Q48" s="89" t="s">
        <v>733</v>
      </c>
      <c r="R48" s="89" t="s">
        <v>252</v>
      </c>
      <c r="S48" s="89" t="s">
        <v>734</v>
      </c>
      <c r="T48" s="87"/>
      <c r="U48" s="116" t="s">
        <v>65</v>
      </c>
      <c r="V48" s="112" t="s">
        <v>781</v>
      </c>
      <c r="W48" s="112" t="s">
        <v>799</v>
      </c>
      <c r="X48" s="89">
        <v>29</v>
      </c>
      <c r="Y48" s="89" t="s">
        <v>800</v>
      </c>
      <c r="Z48" s="117" t="s">
        <v>781</v>
      </c>
      <c r="AA48" s="87"/>
      <c r="AB48" s="116" t="s">
        <v>738</v>
      </c>
      <c r="AC48" s="89">
        <v>89</v>
      </c>
      <c r="AD48" s="116" t="s">
        <v>295</v>
      </c>
      <c r="AE48" s="112" t="s">
        <v>782</v>
      </c>
      <c r="AF48" s="89">
        <v>8</v>
      </c>
      <c r="AG48" s="117" t="s">
        <v>295</v>
      </c>
    </row>
    <row r="49" spans="4:33" x14ac:dyDescent="0.2">
      <c r="D49" s="10" t="s">
        <v>783</v>
      </c>
      <c r="E49" s="90">
        <v>55.175199999999997</v>
      </c>
      <c r="F49" s="91">
        <v>-1.5213000000000001</v>
      </c>
      <c r="G49" s="89" t="s">
        <v>888</v>
      </c>
      <c r="I49" s="110">
        <f>VLOOKUP(D49,'[1]All Sites (8A.10) 23-24'!$A:$H,8,0)</f>
        <v>878</v>
      </c>
      <c r="J49" s="89" t="s">
        <v>294</v>
      </c>
      <c r="K49" s="111">
        <f>VLOOKUP(D49,'[1]All Sites (8A.10) 23-24'!$A:$I,9,0)</f>
        <v>3.5</v>
      </c>
      <c r="L49" s="89" t="s">
        <v>294</v>
      </c>
      <c r="M49" s="89"/>
      <c r="N49" s="89" t="s">
        <v>270</v>
      </c>
      <c r="O49" s="87"/>
      <c r="P49" s="89" t="s">
        <v>733</v>
      </c>
      <c r="Q49" s="89" t="s">
        <v>733</v>
      </c>
      <c r="R49" s="89" t="s">
        <v>733</v>
      </c>
      <c r="S49" s="89" t="s">
        <v>734</v>
      </c>
      <c r="T49" s="87"/>
      <c r="U49" s="116" t="s">
        <v>299</v>
      </c>
      <c r="V49" s="112"/>
      <c r="W49" s="112" t="s">
        <v>847</v>
      </c>
      <c r="X49" s="89">
        <v>29</v>
      </c>
      <c r="Y49" s="89" t="s">
        <v>848</v>
      </c>
      <c r="Z49" s="117"/>
      <c r="AA49" s="87"/>
      <c r="AB49" s="116" t="s">
        <v>738</v>
      </c>
      <c r="AC49" s="89">
        <v>100</v>
      </c>
      <c r="AD49" s="116" t="s">
        <v>295</v>
      </c>
      <c r="AE49" s="112"/>
      <c r="AF49" s="89"/>
      <c r="AG49" s="117"/>
    </row>
    <row r="50" spans="4:33" x14ac:dyDescent="0.2">
      <c r="D50" s="10" t="s">
        <v>784</v>
      </c>
      <c r="E50" s="90">
        <v>55.180700000000002</v>
      </c>
      <c r="F50" s="91">
        <v>-1.6355</v>
      </c>
      <c r="G50" s="89" t="s">
        <v>889</v>
      </c>
      <c r="I50" s="110">
        <f>VLOOKUP(D50,'[1]All Sites (8A.10) 23-24'!$A:$H,8,0)</f>
        <v>70</v>
      </c>
      <c r="J50" s="89" t="s">
        <v>294</v>
      </c>
      <c r="K50" s="111">
        <f>VLOOKUP(D50,'[1]All Sites (8A.10) 23-24'!$A:$I,9,0)</f>
        <v>3.15</v>
      </c>
      <c r="L50" s="89" t="s">
        <v>294</v>
      </c>
      <c r="M50" s="89"/>
      <c r="N50" s="89" t="s">
        <v>268</v>
      </c>
      <c r="O50" s="87"/>
      <c r="P50" s="89" t="s">
        <v>733</v>
      </c>
      <c r="Q50" s="89" t="s">
        <v>733</v>
      </c>
      <c r="R50" s="89" t="s">
        <v>252</v>
      </c>
      <c r="S50" s="89" t="s">
        <v>734</v>
      </c>
      <c r="T50" s="87"/>
      <c r="U50" s="116" t="s">
        <v>299</v>
      </c>
      <c r="V50" s="112"/>
      <c r="W50" s="112" t="s">
        <v>799</v>
      </c>
      <c r="X50" s="89">
        <v>29</v>
      </c>
      <c r="Y50" s="89" t="s">
        <v>800</v>
      </c>
      <c r="Z50" s="117"/>
      <c r="AA50" s="87"/>
      <c r="AB50" s="116" t="s">
        <v>738</v>
      </c>
      <c r="AC50" s="89">
        <v>97</v>
      </c>
      <c r="AD50" s="116" t="s">
        <v>295</v>
      </c>
      <c r="AE50" s="112" t="s">
        <v>782</v>
      </c>
      <c r="AF50" s="89">
        <v>3</v>
      </c>
      <c r="AG50" s="117" t="s">
        <v>295</v>
      </c>
    </row>
    <row r="51" spans="4:33" x14ac:dyDescent="0.2">
      <c r="D51" s="10" t="s">
        <v>785</v>
      </c>
      <c r="E51" s="90">
        <v>54.8245</v>
      </c>
      <c r="F51" s="91">
        <v>-1.6178999999999999</v>
      </c>
      <c r="G51" s="89" t="s">
        <v>890</v>
      </c>
      <c r="I51" s="110">
        <f>VLOOKUP(D51,'[1]All Sites (8A.10) 23-24'!$A:$H,8,0)</f>
        <v>94</v>
      </c>
      <c r="J51" s="89" t="s">
        <v>294</v>
      </c>
      <c r="K51" s="111">
        <f>VLOOKUP(D51,'[1]All Sites (8A.10) 23-24'!$A:$I,9,0)</f>
        <v>3.35</v>
      </c>
      <c r="L51" s="89" t="s">
        <v>294</v>
      </c>
      <c r="M51" s="89"/>
      <c r="N51" s="89" t="s">
        <v>268</v>
      </c>
      <c r="O51" s="87"/>
      <c r="P51" s="89" t="s">
        <v>733</v>
      </c>
      <c r="Q51" s="89" t="s">
        <v>733</v>
      </c>
      <c r="R51" s="89" t="s">
        <v>252</v>
      </c>
      <c r="S51" s="89" t="s">
        <v>734</v>
      </c>
      <c r="T51" s="87"/>
      <c r="U51" s="116" t="s">
        <v>299</v>
      </c>
      <c r="V51" s="112"/>
      <c r="W51" s="112" t="s">
        <v>847</v>
      </c>
      <c r="X51" s="89">
        <v>29</v>
      </c>
      <c r="Y51" s="89" t="s">
        <v>848</v>
      </c>
      <c r="Z51" s="117"/>
      <c r="AA51" s="87"/>
      <c r="AB51" s="116" t="s">
        <v>738</v>
      </c>
      <c r="AC51" s="89">
        <v>71</v>
      </c>
      <c r="AD51" s="116" t="s">
        <v>295</v>
      </c>
      <c r="AE51" s="112" t="s">
        <v>747</v>
      </c>
      <c r="AF51" s="89">
        <v>17</v>
      </c>
      <c r="AG51" s="117" t="s">
        <v>295</v>
      </c>
    </row>
    <row r="52" spans="4:33" x14ac:dyDescent="0.2">
      <c r="D52" s="10" t="s">
        <v>786</v>
      </c>
      <c r="E52" s="90">
        <v>54.822299999999998</v>
      </c>
      <c r="F52" s="91">
        <v>-1.3298000000000001</v>
      </c>
      <c r="G52" s="89" t="s">
        <v>891</v>
      </c>
      <c r="I52" s="110">
        <f>VLOOKUP(D52,'[1]All Sites (8A.10) 23-24'!$A:$H,8,0)</f>
        <v>1104</v>
      </c>
      <c r="J52" s="89" t="s">
        <v>294</v>
      </c>
      <c r="K52" s="111">
        <f>VLOOKUP(D52,'[1]All Sites (8A.10) 23-24'!$A:$I,9,0)</f>
        <v>4.88</v>
      </c>
      <c r="L52" s="89" t="s">
        <v>294</v>
      </c>
      <c r="M52" s="89"/>
      <c r="N52" s="89" t="s">
        <v>270</v>
      </c>
      <c r="O52" s="87"/>
      <c r="P52" s="89" t="s">
        <v>733</v>
      </c>
      <c r="Q52" s="89" t="s">
        <v>733</v>
      </c>
      <c r="R52" s="89" t="s">
        <v>252</v>
      </c>
      <c r="S52" s="89" t="s">
        <v>734</v>
      </c>
      <c r="T52" s="87"/>
      <c r="U52" s="116" t="s">
        <v>299</v>
      </c>
      <c r="V52" s="112"/>
      <c r="W52" s="112" t="s">
        <v>847</v>
      </c>
      <c r="X52" s="89">
        <v>29</v>
      </c>
      <c r="Y52" s="89" t="s">
        <v>848</v>
      </c>
      <c r="Z52" s="117"/>
      <c r="AA52" s="87"/>
      <c r="AB52" s="116" t="s">
        <v>738</v>
      </c>
      <c r="AC52" s="89">
        <v>78</v>
      </c>
      <c r="AD52" s="116" t="s">
        <v>295</v>
      </c>
      <c r="AE52" s="112" t="s">
        <v>738</v>
      </c>
      <c r="AF52" s="89">
        <v>22</v>
      </c>
      <c r="AG52" s="117" t="s">
        <v>295</v>
      </c>
    </row>
    <row r="53" spans="4:33" x14ac:dyDescent="0.2">
      <c r="D53" s="10" t="s">
        <v>787</v>
      </c>
      <c r="E53" s="90">
        <v>54.6419</v>
      </c>
      <c r="F53" s="91">
        <v>-1.1966000000000001</v>
      </c>
      <c r="G53" s="89" t="s">
        <v>892</v>
      </c>
      <c r="I53" s="110">
        <f>VLOOKUP(D53,'[1]All Sites (8A.10) 23-24'!$A:$H,8,0)</f>
        <v>2488</v>
      </c>
      <c r="J53" s="89" t="s">
        <v>294</v>
      </c>
      <c r="K53" s="111">
        <f>VLOOKUP(D53,'[1]All Sites (8A.10) 23-24'!$A:$I,9,0)</f>
        <v>3.6</v>
      </c>
      <c r="L53" s="89" t="s">
        <v>294</v>
      </c>
      <c r="M53" s="89"/>
      <c r="N53" s="89" t="s">
        <v>270</v>
      </c>
      <c r="O53" s="87"/>
      <c r="P53" s="89" t="s">
        <v>733</v>
      </c>
      <c r="Q53" s="89" t="s">
        <v>733</v>
      </c>
      <c r="R53" s="89" t="s">
        <v>252</v>
      </c>
      <c r="S53" s="89" t="s">
        <v>734</v>
      </c>
      <c r="T53" s="87"/>
      <c r="U53" s="116" t="s">
        <v>299</v>
      </c>
      <c r="V53" s="112"/>
      <c r="W53" s="112" t="s">
        <v>847</v>
      </c>
      <c r="X53" s="89">
        <v>29</v>
      </c>
      <c r="Y53" s="89" t="s">
        <v>848</v>
      </c>
      <c r="Z53" s="117"/>
      <c r="AA53" s="87"/>
      <c r="AB53" s="116" t="s">
        <v>737</v>
      </c>
      <c r="AC53" s="89">
        <v>85</v>
      </c>
      <c r="AD53" s="116" t="s">
        <v>295</v>
      </c>
      <c r="AE53" s="112" t="s">
        <v>944</v>
      </c>
      <c r="AF53" s="89">
        <v>12</v>
      </c>
      <c r="AG53" s="117" t="s">
        <v>295</v>
      </c>
    </row>
    <row r="54" spans="4:33" x14ac:dyDescent="0.2">
      <c r="D54" s="10" t="s">
        <v>788</v>
      </c>
      <c r="E54" s="90">
        <v>54.645299999999999</v>
      </c>
      <c r="F54" s="91">
        <v>-1.4443999999999999</v>
      </c>
      <c r="G54" s="89" t="s">
        <v>893</v>
      </c>
      <c r="I54" s="110">
        <f>VLOOKUP(D54,'[1]All Sites (8A.10) 23-24'!$A:$H,8,0)</f>
        <v>93</v>
      </c>
      <c r="J54" s="89" t="s">
        <v>294</v>
      </c>
      <c r="K54" s="111">
        <f>VLOOKUP(D54,'[1]All Sites (8A.10) 23-24'!$A:$I,9,0)</f>
        <v>3.01</v>
      </c>
      <c r="L54" s="89" t="s">
        <v>294</v>
      </c>
      <c r="M54" s="89"/>
      <c r="N54" s="89" t="s">
        <v>268</v>
      </c>
      <c r="O54" s="87"/>
      <c r="P54" s="89" t="s">
        <v>733</v>
      </c>
      <c r="Q54" s="89" t="s">
        <v>733</v>
      </c>
      <c r="R54" s="89" t="s">
        <v>252</v>
      </c>
      <c r="S54" s="89" t="s">
        <v>734</v>
      </c>
      <c r="T54" s="87"/>
      <c r="U54" s="116" t="s">
        <v>299</v>
      </c>
      <c r="V54" s="117"/>
      <c r="W54" s="112" t="s">
        <v>847</v>
      </c>
      <c r="X54" s="89">
        <v>29</v>
      </c>
      <c r="Y54" s="89" t="s">
        <v>848</v>
      </c>
      <c r="Z54" s="117"/>
      <c r="AA54" s="87"/>
      <c r="AB54" s="116" t="s">
        <v>737</v>
      </c>
      <c r="AC54" s="89">
        <v>73</v>
      </c>
      <c r="AD54" s="116" t="s">
        <v>295</v>
      </c>
      <c r="AE54" s="112" t="s">
        <v>753</v>
      </c>
      <c r="AF54" s="89">
        <v>14</v>
      </c>
      <c r="AG54" s="117" t="s">
        <v>295</v>
      </c>
    </row>
    <row r="55" spans="4:33" x14ac:dyDescent="0.2">
      <c r="D55" s="10" t="s">
        <v>789</v>
      </c>
      <c r="E55" s="90">
        <v>54.851599999999998</v>
      </c>
      <c r="F55" s="91">
        <v>-1.4955000000000001</v>
      </c>
      <c r="G55" s="89" t="s">
        <v>894</v>
      </c>
      <c r="I55" s="110">
        <f>VLOOKUP(D55,'[1]All Sites (8A.10) 23-24'!$A:$H,8,0)</f>
        <v>1757</v>
      </c>
      <c r="J55" s="89" t="s">
        <v>294</v>
      </c>
      <c r="K55" s="111">
        <f>VLOOKUP(D55,'[1]All Sites (8A.10) 23-24'!$A:$I,9,0)</f>
        <v>4.07</v>
      </c>
      <c r="L55" s="89" t="s">
        <v>294</v>
      </c>
      <c r="M55" s="89"/>
      <c r="N55" s="89" t="s">
        <v>846</v>
      </c>
      <c r="O55" s="87"/>
      <c r="P55" s="89" t="s">
        <v>733</v>
      </c>
      <c r="Q55" s="89" t="s">
        <v>733</v>
      </c>
      <c r="R55" s="89" t="s">
        <v>252</v>
      </c>
      <c r="S55" s="89" t="s">
        <v>734</v>
      </c>
      <c r="T55" s="87"/>
      <c r="U55" s="116" t="s">
        <v>299</v>
      </c>
      <c r="V55" s="112"/>
      <c r="W55" s="112" t="s">
        <v>847</v>
      </c>
      <c r="X55" s="89">
        <v>29</v>
      </c>
      <c r="Y55" s="89" t="s">
        <v>848</v>
      </c>
      <c r="Z55" s="117"/>
      <c r="AA55" s="87"/>
      <c r="AB55" s="116" t="s">
        <v>738</v>
      </c>
      <c r="AC55" s="89">
        <v>92</v>
      </c>
      <c r="AD55" s="116" t="s">
        <v>295</v>
      </c>
      <c r="AE55" s="112" t="s">
        <v>738</v>
      </c>
      <c r="AF55" s="89">
        <v>8</v>
      </c>
      <c r="AG55" s="117" t="s">
        <v>295</v>
      </c>
    </row>
    <row r="56" spans="4:33" x14ac:dyDescent="0.2">
      <c r="D56" s="10" t="s">
        <v>790</v>
      </c>
      <c r="E56" s="90">
        <v>54.770699999999998</v>
      </c>
      <c r="F56" s="91">
        <v>-1.5088999999999999</v>
      </c>
      <c r="G56" s="89" t="s">
        <v>895</v>
      </c>
      <c r="I56" s="110">
        <f>VLOOKUP(D56,'[1]All Sites (8A.10) 23-24'!$A:$H,8,0)</f>
        <v>111</v>
      </c>
      <c r="J56" s="89" t="s">
        <v>294</v>
      </c>
      <c r="K56" s="111">
        <f>VLOOKUP(D56,'[1]All Sites (8A.10) 23-24'!$A:$I,9,0)</f>
        <v>2.14</v>
      </c>
      <c r="L56" s="89" t="s">
        <v>294</v>
      </c>
      <c r="M56" s="89"/>
      <c r="N56" s="89" t="s">
        <v>268</v>
      </c>
      <c r="O56" s="87"/>
      <c r="P56" s="89" t="s">
        <v>733</v>
      </c>
      <c r="Q56" s="89" t="s">
        <v>733</v>
      </c>
      <c r="R56" s="89" t="s">
        <v>252</v>
      </c>
      <c r="S56" s="89" t="s">
        <v>734</v>
      </c>
      <c r="T56" s="87"/>
      <c r="U56" s="116" t="s">
        <v>299</v>
      </c>
      <c r="V56" s="112"/>
      <c r="W56" s="112" t="s">
        <v>847</v>
      </c>
      <c r="X56" s="89">
        <v>29</v>
      </c>
      <c r="Y56" s="89" t="s">
        <v>848</v>
      </c>
      <c r="Z56" s="117"/>
      <c r="AA56" s="87"/>
      <c r="AB56" s="116" t="s">
        <v>738</v>
      </c>
      <c r="AC56" s="89">
        <v>94</v>
      </c>
      <c r="AD56" s="116" t="s">
        <v>295</v>
      </c>
      <c r="AE56" s="112" t="s">
        <v>749</v>
      </c>
      <c r="AF56" s="89">
        <v>3</v>
      </c>
      <c r="AG56" s="117" t="s">
        <v>295</v>
      </c>
    </row>
    <row r="57" spans="4:33" x14ac:dyDescent="0.2">
      <c r="D57" s="10" t="s">
        <v>791</v>
      </c>
      <c r="E57" s="90">
        <v>54.571800000000003</v>
      </c>
      <c r="F57" s="91">
        <v>-0.90500000000000003</v>
      </c>
      <c r="G57" s="89" t="s">
        <v>896</v>
      </c>
      <c r="I57" s="110">
        <f>VLOOKUP(D57,'[1]All Sites (8A.10) 23-24'!$A:$H,8,0)</f>
        <v>127</v>
      </c>
      <c r="J57" s="89" t="s">
        <v>294</v>
      </c>
      <c r="K57" s="111">
        <f>VLOOKUP(D57,'[1]All Sites (8A.10) 23-24'!$A:$I,9,0)</f>
        <v>3.39</v>
      </c>
      <c r="L57" s="89" t="s">
        <v>294</v>
      </c>
      <c r="M57" s="89"/>
      <c r="N57" s="89" t="s">
        <v>268</v>
      </c>
      <c r="O57" s="87"/>
      <c r="P57" s="89" t="s">
        <v>733</v>
      </c>
      <c r="Q57" s="89" t="s">
        <v>733</v>
      </c>
      <c r="R57" s="89" t="s">
        <v>252</v>
      </c>
      <c r="S57" s="89" t="s">
        <v>734</v>
      </c>
      <c r="T57" s="87"/>
      <c r="U57" s="116" t="s">
        <v>299</v>
      </c>
      <c r="V57" s="112"/>
      <c r="W57" s="112" t="s">
        <v>847</v>
      </c>
      <c r="X57" s="89">
        <v>29</v>
      </c>
      <c r="Y57" s="89" t="s">
        <v>848</v>
      </c>
      <c r="Z57" s="117"/>
      <c r="AA57" s="87"/>
      <c r="AB57" s="116" t="s">
        <v>737</v>
      </c>
      <c r="AC57" s="89">
        <v>95</v>
      </c>
      <c r="AD57" s="116" t="s">
        <v>295</v>
      </c>
      <c r="AE57" s="112" t="s">
        <v>738</v>
      </c>
      <c r="AF57" s="89">
        <v>4</v>
      </c>
      <c r="AG57" s="117" t="s">
        <v>295</v>
      </c>
    </row>
    <row r="58" spans="4:33" x14ac:dyDescent="0.2">
      <c r="D58" s="10" t="s">
        <v>792</v>
      </c>
      <c r="E58" s="90">
        <v>54.462699999999998</v>
      </c>
      <c r="F58" s="91">
        <v>-1.1940999999999999</v>
      </c>
      <c r="G58" s="89" t="s">
        <v>897</v>
      </c>
      <c r="I58" s="110">
        <f>VLOOKUP(D58,'[1]All Sites (8A.10) 23-24'!$A:$H,8,0)</f>
        <v>194</v>
      </c>
      <c r="J58" s="89" t="s">
        <v>294</v>
      </c>
      <c r="K58" s="111">
        <f>VLOOKUP(D58,'[1]All Sites (8A.10) 23-24'!$A:$I,9,0)</f>
        <v>1.7</v>
      </c>
      <c r="L58" s="89" t="s">
        <v>294</v>
      </c>
      <c r="M58" s="89"/>
      <c r="N58" s="89" t="s">
        <v>362</v>
      </c>
      <c r="O58" s="87"/>
      <c r="P58" s="89" t="s">
        <v>733</v>
      </c>
      <c r="Q58" s="89" t="s">
        <v>733</v>
      </c>
      <c r="R58" s="89" t="s">
        <v>252</v>
      </c>
      <c r="S58" s="89" t="s">
        <v>734</v>
      </c>
      <c r="T58" s="87"/>
      <c r="U58" s="116" t="s">
        <v>299</v>
      </c>
      <c r="V58" s="112"/>
      <c r="W58" s="112" t="s">
        <v>847</v>
      </c>
      <c r="X58" s="89">
        <v>29</v>
      </c>
      <c r="Y58" s="89" t="s">
        <v>800</v>
      </c>
      <c r="Z58" s="117"/>
      <c r="AA58" s="87"/>
      <c r="AB58" s="116" t="s">
        <v>737</v>
      </c>
      <c r="AC58" s="89">
        <v>94</v>
      </c>
      <c r="AD58" s="116" t="s">
        <v>295</v>
      </c>
      <c r="AE58" s="112" t="s">
        <v>753</v>
      </c>
      <c r="AF58" s="89">
        <v>3</v>
      </c>
      <c r="AG58" s="117" t="s">
        <v>295</v>
      </c>
    </row>
    <row r="59" spans="4:33" x14ac:dyDescent="0.2">
      <c r="D59" s="10" t="s">
        <v>793</v>
      </c>
      <c r="E59" s="90">
        <v>54.4985</v>
      </c>
      <c r="F59" s="91">
        <v>-1.5563</v>
      </c>
      <c r="G59" s="89" t="s">
        <v>898</v>
      </c>
      <c r="I59" s="110">
        <f>VLOOKUP(D59,'[1]All Sites (8A.10) 23-24'!$A:$H,8,0)</f>
        <v>165</v>
      </c>
      <c r="J59" s="89" t="s">
        <v>294</v>
      </c>
      <c r="K59" s="111">
        <f>VLOOKUP(D59,'[1]All Sites (8A.10) 23-24'!$A:$I,9,0)</f>
        <v>3.28</v>
      </c>
      <c r="L59" s="89" t="s">
        <v>294</v>
      </c>
      <c r="M59" s="89"/>
      <c r="N59" s="89" t="s">
        <v>268</v>
      </c>
      <c r="O59" s="87"/>
      <c r="P59" s="89" t="s">
        <v>733</v>
      </c>
      <c r="Q59" s="89" t="s">
        <v>733</v>
      </c>
      <c r="R59" s="89" t="s">
        <v>252</v>
      </c>
      <c r="S59" s="89" t="s">
        <v>734</v>
      </c>
      <c r="T59" s="87"/>
      <c r="U59" s="116" t="s">
        <v>65</v>
      </c>
      <c r="V59" s="112" t="s">
        <v>794</v>
      </c>
      <c r="W59" s="112" t="s">
        <v>847</v>
      </c>
      <c r="X59" s="89">
        <v>29</v>
      </c>
      <c r="Y59" s="89" t="s">
        <v>848</v>
      </c>
      <c r="Z59" s="117" t="s">
        <v>794</v>
      </c>
      <c r="AA59" s="87"/>
      <c r="AB59" s="116" t="s">
        <v>737</v>
      </c>
      <c r="AC59" s="89">
        <v>98</v>
      </c>
      <c r="AD59" s="116" t="s">
        <v>295</v>
      </c>
      <c r="AE59" s="112" t="s">
        <v>738</v>
      </c>
      <c r="AF59" s="89">
        <v>2</v>
      </c>
      <c r="AG59" s="117" t="s">
        <v>295</v>
      </c>
    </row>
    <row r="60" spans="4:33" x14ac:dyDescent="0.2">
      <c r="D60" s="10" t="s">
        <v>795</v>
      </c>
      <c r="E60" s="90">
        <v>54.702500000000001</v>
      </c>
      <c r="F60" s="91">
        <v>-1.4177999999999999</v>
      </c>
      <c r="G60" s="89" t="s">
        <v>899</v>
      </c>
      <c r="I60" s="110">
        <f>VLOOKUP(D60,'[1]All Sites (8A.10) 23-24'!$A:$H,8,0)</f>
        <v>66</v>
      </c>
      <c r="J60" s="89" t="s">
        <v>294</v>
      </c>
      <c r="K60" s="111">
        <f>VLOOKUP(D60,'[1]All Sites (8A.10) 23-24'!$A:$I,9,0)</f>
        <v>4.38</v>
      </c>
      <c r="L60" s="89" t="s">
        <v>294</v>
      </c>
      <c r="M60" s="89"/>
      <c r="N60" s="89" t="s">
        <v>268</v>
      </c>
      <c r="O60" s="87"/>
      <c r="P60" s="89" t="s">
        <v>733</v>
      </c>
      <c r="Q60" s="89" t="s">
        <v>733</v>
      </c>
      <c r="R60" s="89" t="s">
        <v>252</v>
      </c>
      <c r="S60" s="89" t="s">
        <v>734</v>
      </c>
      <c r="T60" s="87"/>
      <c r="U60" s="116" t="s">
        <v>299</v>
      </c>
      <c r="V60" s="112"/>
      <c r="W60" s="112" t="s">
        <v>799</v>
      </c>
      <c r="X60" s="89">
        <v>18</v>
      </c>
      <c r="Y60" s="89" t="s">
        <v>848</v>
      </c>
      <c r="Z60" s="117"/>
      <c r="AA60" s="87"/>
      <c r="AB60" s="116" t="s">
        <v>749</v>
      </c>
      <c r="AC60" s="89">
        <v>41</v>
      </c>
      <c r="AD60" s="116" t="s">
        <v>295</v>
      </c>
      <c r="AE60" s="112" t="s">
        <v>753</v>
      </c>
      <c r="AF60" s="89">
        <v>36</v>
      </c>
      <c r="AG60" s="117" t="s">
        <v>295</v>
      </c>
    </row>
    <row r="61" spans="4:33" x14ac:dyDescent="0.2">
      <c r="D61" s="10" t="s">
        <v>796</v>
      </c>
      <c r="E61" s="90">
        <v>54.715400000000002</v>
      </c>
      <c r="F61" s="91">
        <v>-1.6133</v>
      </c>
      <c r="G61" s="89" t="s">
        <v>900</v>
      </c>
      <c r="I61" s="110">
        <f>VLOOKUP(D61,'[1]All Sites (8A.10) 23-24'!$A:$H,8,0)</f>
        <v>20</v>
      </c>
      <c r="J61" s="89" t="s">
        <v>294</v>
      </c>
      <c r="K61" s="111">
        <f>VLOOKUP(D61,'[1]All Sites (8A.10) 23-24'!$A:$I,9,0)</f>
        <v>3.1</v>
      </c>
      <c r="L61" s="89" t="s">
        <v>294</v>
      </c>
      <c r="M61" s="89"/>
      <c r="N61" s="89" t="s">
        <v>846</v>
      </c>
      <c r="O61" s="87"/>
      <c r="P61" s="89" t="s">
        <v>733</v>
      </c>
      <c r="Q61" s="89" t="s">
        <v>733</v>
      </c>
      <c r="R61" s="89" t="s">
        <v>252</v>
      </c>
      <c r="S61" s="89" t="s">
        <v>734</v>
      </c>
      <c r="T61" s="87"/>
      <c r="U61" s="116" t="s">
        <v>65</v>
      </c>
      <c r="V61" s="112" t="s">
        <v>797</v>
      </c>
      <c r="W61" s="112" t="s">
        <v>847</v>
      </c>
      <c r="X61" s="89">
        <v>29</v>
      </c>
      <c r="Y61" s="89" t="s">
        <v>848</v>
      </c>
      <c r="Z61" s="117" t="s">
        <v>797</v>
      </c>
      <c r="AA61" s="87"/>
      <c r="AB61" s="116" t="s">
        <v>750</v>
      </c>
      <c r="AC61" s="89">
        <v>69</v>
      </c>
      <c r="AD61" s="116" t="s">
        <v>295</v>
      </c>
      <c r="AE61" s="112" t="s">
        <v>738</v>
      </c>
      <c r="AF61" s="89">
        <v>27</v>
      </c>
      <c r="AG61" s="117" t="s">
        <v>295</v>
      </c>
    </row>
    <row r="62" spans="4:33" x14ac:dyDescent="0.2">
      <c r="D62" s="10" t="s">
        <v>798</v>
      </c>
      <c r="E62" s="90">
        <v>54.756255632699997</v>
      </c>
      <c r="F62" s="91">
        <v>-1.5761012822</v>
      </c>
      <c r="G62" s="89" t="s">
        <v>901</v>
      </c>
      <c r="I62" s="110">
        <f>VLOOKUP(D62,'[1]All Sites (8A.10) 23-24'!$A:$H,8,0)</f>
        <v>67</v>
      </c>
      <c r="J62" s="89" t="s">
        <v>294</v>
      </c>
      <c r="K62" s="111">
        <f>VLOOKUP(D62,'[1]All Sites (8A.10) 23-24'!$A:$I,9,0)</f>
        <v>3.19</v>
      </c>
      <c r="L62" s="89" t="s">
        <v>294</v>
      </c>
      <c r="M62" s="89"/>
      <c r="N62" s="89" t="s">
        <v>268</v>
      </c>
      <c r="O62" s="87"/>
      <c r="P62" s="89" t="s">
        <v>733</v>
      </c>
      <c r="Q62" s="89" t="s">
        <v>733</v>
      </c>
      <c r="R62" s="89" t="s">
        <v>252</v>
      </c>
      <c r="S62" s="89" t="s">
        <v>734</v>
      </c>
      <c r="T62" s="87"/>
      <c r="U62" s="116" t="s">
        <v>299</v>
      </c>
      <c r="V62" s="112"/>
      <c r="W62" s="112" t="s">
        <v>799</v>
      </c>
      <c r="X62" s="89">
        <v>18</v>
      </c>
      <c r="Y62" s="89" t="s">
        <v>800</v>
      </c>
      <c r="Z62" s="117"/>
      <c r="AA62" s="87"/>
      <c r="AB62" s="116" t="s">
        <v>749</v>
      </c>
      <c r="AC62" s="89">
        <v>88</v>
      </c>
      <c r="AD62" s="116" t="s">
        <v>295</v>
      </c>
      <c r="AE62" s="112" t="s">
        <v>750</v>
      </c>
      <c r="AF62" s="89">
        <v>12</v>
      </c>
      <c r="AG62" s="117" t="s">
        <v>295</v>
      </c>
    </row>
    <row r="63" spans="4:33" x14ac:dyDescent="0.2">
      <c r="D63" s="10" t="s">
        <v>801</v>
      </c>
      <c r="E63" s="90">
        <v>54.678600000000003</v>
      </c>
      <c r="F63" s="91">
        <v>-1.6828000000000001</v>
      </c>
      <c r="G63" s="89" t="s">
        <v>902</v>
      </c>
      <c r="I63" s="110">
        <f>VLOOKUP(D63,'[1]All Sites (8A.10) 23-24'!$A:$H,8,0)</f>
        <v>498</v>
      </c>
      <c r="J63" s="89" t="s">
        <v>294</v>
      </c>
      <c r="K63" s="111">
        <f>VLOOKUP(D63,'[1]All Sites (8A.10) 23-24'!$A:$I,9,0)</f>
        <v>2.35</v>
      </c>
      <c r="L63" s="89" t="s">
        <v>294</v>
      </c>
      <c r="M63" s="89"/>
      <c r="N63" s="89" t="s">
        <v>362</v>
      </c>
      <c r="O63" s="87"/>
      <c r="P63" s="89" t="s">
        <v>733</v>
      </c>
      <c r="Q63" s="89" t="s">
        <v>733</v>
      </c>
      <c r="R63" s="89" t="s">
        <v>733</v>
      </c>
      <c r="S63" s="89" t="s">
        <v>734</v>
      </c>
      <c r="T63" s="87"/>
      <c r="U63" s="116" t="s">
        <v>299</v>
      </c>
      <c r="V63" s="112"/>
      <c r="W63" s="112" t="s">
        <v>847</v>
      </c>
      <c r="X63" s="89">
        <v>29</v>
      </c>
      <c r="Y63" s="89" t="s">
        <v>848</v>
      </c>
      <c r="Z63" s="117"/>
      <c r="AA63" s="87"/>
      <c r="AB63" s="116" t="s">
        <v>750</v>
      </c>
      <c r="AC63" s="89">
        <v>76</v>
      </c>
      <c r="AD63" s="116" t="s">
        <v>295</v>
      </c>
      <c r="AE63" s="112" t="s">
        <v>749</v>
      </c>
      <c r="AF63" s="89">
        <v>12</v>
      </c>
      <c r="AG63" s="117" t="s">
        <v>295</v>
      </c>
    </row>
    <row r="64" spans="4:33" x14ac:dyDescent="0.2">
      <c r="D64" s="10" t="s">
        <v>802</v>
      </c>
      <c r="E64" s="90">
        <v>54.897199999999998</v>
      </c>
      <c r="F64" s="91">
        <v>-1.4904999999999999</v>
      </c>
      <c r="G64" s="89" t="s">
        <v>903</v>
      </c>
      <c r="I64" s="110">
        <f>VLOOKUP(D64,'[1]All Sites (8A.10) 23-24'!$A:$H,8,0)</f>
        <v>1616</v>
      </c>
      <c r="J64" s="89" t="s">
        <v>294</v>
      </c>
      <c r="K64" s="111">
        <f>VLOOKUP(D64,'[1]All Sites (8A.10) 23-24'!$A:$I,9,0)</f>
        <v>3.28</v>
      </c>
      <c r="L64" s="89" t="s">
        <v>294</v>
      </c>
      <c r="M64" s="89"/>
      <c r="N64" s="89" t="s">
        <v>270</v>
      </c>
      <c r="O64" s="87"/>
      <c r="P64" s="89" t="s">
        <v>733</v>
      </c>
      <c r="Q64" s="89" t="s">
        <v>733</v>
      </c>
      <c r="R64" s="89" t="s">
        <v>252</v>
      </c>
      <c r="S64" s="89" t="s">
        <v>734</v>
      </c>
      <c r="T64" s="87"/>
      <c r="U64" s="116" t="s">
        <v>299</v>
      </c>
      <c r="V64" s="112"/>
      <c r="W64" s="112" t="s">
        <v>847</v>
      </c>
      <c r="X64" s="89">
        <v>29</v>
      </c>
      <c r="Y64" s="89" t="s">
        <v>848</v>
      </c>
      <c r="Z64" s="117"/>
      <c r="AA64" s="87"/>
      <c r="AB64" s="116" t="s">
        <v>738</v>
      </c>
      <c r="AC64" s="89">
        <v>87</v>
      </c>
      <c r="AD64" s="116" t="s">
        <v>295</v>
      </c>
      <c r="AE64" s="112" t="s">
        <v>738</v>
      </c>
      <c r="AF64" s="89">
        <v>12</v>
      </c>
      <c r="AG64" s="117" t="s">
        <v>295</v>
      </c>
    </row>
    <row r="65" spans="4:33" x14ac:dyDescent="0.2">
      <c r="D65" s="10" t="s">
        <v>803</v>
      </c>
      <c r="E65" s="90">
        <v>54.706800000000001</v>
      </c>
      <c r="F65" s="91">
        <v>-1.6779999999999999</v>
      </c>
      <c r="G65" s="89" t="s">
        <v>904</v>
      </c>
      <c r="I65" s="110">
        <f>VLOOKUP(D65,'[1]All Sites (8A.10) 23-24'!$A:$H,8,0)</f>
        <v>6</v>
      </c>
      <c r="J65" s="89" t="s">
        <v>294</v>
      </c>
      <c r="K65" s="111">
        <f>VLOOKUP(D65,'[1]All Sites (8A.10) 23-24'!$A:$I,9,0)</f>
        <v>4.62</v>
      </c>
      <c r="L65" s="89" t="s">
        <v>294</v>
      </c>
      <c r="M65" s="89"/>
      <c r="N65" s="89" t="s">
        <v>268</v>
      </c>
      <c r="O65" s="87"/>
      <c r="P65" s="89" t="s">
        <v>733</v>
      </c>
      <c r="Q65" s="89" t="s">
        <v>733</v>
      </c>
      <c r="R65" s="89" t="s">
        <v>252</v>
      </c>
      <c r="S65" s="89" t="s">
        <v>734</v>
      </c>
      <c r="T65" s="87"/>
      <c r="U65" s="116" t="s">
        <v>65</v>
      </c>
      <c r="V65" s="112" t="s">
        <v>804</v>
      </c>
      <c r="W65" s="112" t="s">
        <v>847</v>
      </c>
      <c r="X65" s="89">
        <v>29</v>
      </c>
      <c r="Y65" s="89" t="s">
        <v>848</v>
      </c>
      <c r="Z65" s="117" t="s">
        <v>804</v>
      </c>
      <c r="AA65" s="87"/>
      <c r="AB65" s="116" t="s">
        <v>737</v>
      </c>
      <c r="AC65" s="89">
        <v>55</v>
      </c>
      <c r="AD65" s="116" t="s">
        <v>295</v>
      </c>
      <c r="AE65" s="112" t="s">
        <v>749</v>
      </c>
      <c r="AF65" s="89">
        <v>45</v>
      </c>
      <c r="AG65" s="117" t="s">
        <v>295</v>
      </c>
    </row>
    <row r="66" spans="4:33" x14ac:dyDescent="0.2">
      <c r="D66" s="10" t="s">
        <v>805</v>
      </c>
      <c r="E66" s="90">
        <v>54.653799999999997</v>
      </c>
      <c r="F66" s="91">
        <v>-1.5494000000000001</v>
      </c>
      <c r="G66" s="89" t="s">
        <v>905</v>
      </c>
      <c r="I66" s="110">
        <f>VLOOKUP(D66,'[1]All Sites (8A.10) 23-24'!$A:$H,8,0)</f>
        <v>216</v>
      </c>
      <c r="J66" s="89" t="s">
        <v>294</v>
      </c>
      <c r="K66" s="111">
        <f>VLOOKUP(D66,'[1]All Sites (8A.10) 23-24'!$A:$I,9,0)</f>
        <v>4.4000000000000004</v>
      </c>
      <c r="L66" s="89" t="s">
        <v>294</v>
      </c>
      <c r="M66" s="89"/>
      <c r="N66" s="89" t="s">
        <v>362</v>
      </c>
      <c r="O66" s="87"/>
      <c r="P66" s="89" t="s">
        <v>733</v>
      </c>
      <c r="Q66" s="89" t="s">
        <v>733</v>
      </c>
      <c r="R66" s="89" t="s">
        <v>733</v>
      </c>
      <c r="S66" s="89" t="s">
        <v>734</v>
      </c>
      <c r="T66" s="87"/>
      <c r="U66" s="116" t="s">
        <v>299</v>
      </c>
      <c r="V66" s="112"/>
      <c r="W66" s="112" t="s">
        <v>847</v>
      </c>
      <c r="X66" s="89">
        <v>29</v>
      </c>
      <c r="Y66" s="89" t="s">
        <v>849</v>
      </c>
      <c r="Z66" s="117"/>
      <c r="AA66" s="87"/>
      <c r="AB66" s="116" t="s">
        <v>737</v>
      </c>
      <c r="AC66" s="89">
        <v>66</v>
      </c>
      <c r="AD66" s="116" t="s">
        <v>295</v>
      </c>
      <c r="AE66" s="112" t="s">
        <v>738</v>
      </c>
      <c r="AF66" s="89">
        <v>18</v>
      </c>
      <c r="AG66" s="117" t="s">
        <v>295</v>
      </c>
    </row>
    <row r="67" spans="4:33" x14ac:dyDescent="0.2">
      <c r="D67" s="10" t="s">
        <v>806</v>
      </c>
      <c r="E67" s="90">
        <v>54.800899999999999</v>
      </c>
      <c r="F67" s="91">
        <v>-1.6427</v>
      </c>
      <c r="G67" s="89" t="s">
        <v>906</v>
      </c>
      <c r="I67" s="110">
        <f>VLOOKUP(D67,'[1]All Sites (8A.10) 23-24'!$A:$H,8,0)</f>
        <v>103</v>
      </c>
      <c r="J67" s="89" t="s">
        <v>294</v>
      </c>
      <c r="K67" s="118">
        <f>VLOOKUP(D67,'[1]All Sites (8A.10) 23-24'!$A:$I,9,0)</f>
        <v>2.69</v>
      </c>
      <c r="L67" s="89" t="s">
        <v>294</v>
      </c>
      <c r="M67" s="89"/>
      <c r="N67" s="89" t="s">
        <v>268</v>
      </c>
      <c r="O67" s="87"/>
      <c r="P67" s="89" t="s">
        <v>733</v>
      </c>
      <c r="Q67" s="89" t="s">
        <v>733</v>
      </c>
      <c r="R67" s="89" t="s">
        <v>252</v>
      </c>
      <c r="S67" s="89" t="s">
        <v>734</v>
      </c>
      <c r="T67" s="87"/>
      <c r="U67" s="116" t="s">
        <v>299</v>
      </c>
      <c r="V67" s="117"/>
      <c r="W67" s="112" t="s">
        <v>799</v>
      </c>
      <c r="X67" s="89">
        <v>29</v>
      </c>
      <c r="Y67" s="89" t="s">
        <v>800</v>
      </c>
      <c r="Z67" s="117"/>
      <c r="AA67" s="87"/>
      <c r="AB67" s="116" t="s">
        <v>747</v>
      </c>
      <c r="AC67" s="89">
        <v>42</v>
      </c>
      <c r="AD67" s="116" t="s">
        <v>295</v>
      </c>
      <c r="AE67" s="112" t="s">
        <v>750</v>
      </c>
      <c r="AF67" s="89">
        <v>30</v>
      </c>
      <c r="AG67" s="117" t="s">
        <v>295</v>
      </c>
    </row>
    <row r="68" spans="4:33" x14ac:dyDescent="0.2">
      <c r="D68" s="10" t="s">
        <v>807</v>
      </c>
      <c r="E68" s="90">
        <v>54.717700000000001</v>
      </c>
      <c r="F68" s="91">
        <v>-1.8420000000000001</v>
      </c>
      <c r="G68" s="89" t="s">
        <v>907</v>
      </c>
      <c r="I68" s="110">
        <f>VLOOKUP(D68,'[1]All Sites (8A.10) 23-24'!$A:$H,8,0)</f>
        <v>16</v>
      </c>
      <c r="J68" s="89" t="s">
        <v>294</v>
      </c>
      <c r="K68" s="111">
        <f>VLOOKUP(D68,'[1]All Sites (8A.10) 23-24'!$A:$I,9,0)</f>
        <v>2.13</v>
      </c>
      <c r="L68" s="89" t="s">
        <v>294</v>
      </c>
      <c r="M68" s="89"/>
      <c r="N68" s="89" t="s">
        <v>268</v>
      </c>
      <c r="O68" s="87"/>
      <c r="P68" s="89" t="s">
        <v>733</v>
      </c>
      <c r="Q68" s="89" t="s">
        <v>733</v>
      </c>
      <c r="R68" s="89" t="s">
        <v>252</v>
      </c>
      <c r="S68" s="89" t="s">
        <v>734</v>
      </c>
      <c r="T68" s="87"/>
      <c r="U68" s="116" t="s">
        <v>299</v>
      </c>
      <c r="V68" s="112"/>
      <c r="W68" s="112" t="s">
        <v>847</v>
      </c>
      <c r="X68" s="89">
        <v>18</v>
      </c>
      <c r="Y68" s="89" t="s">
        <v>800</v>
      </c>
      <c r="Z68" s="117"/>
      <c r="AA68" s="87"/>
      <c r="AB68" s="116" t="s">
        <v>750</v>
      </c>
      <c r="AC68" s="89">
        <v>64</v>
      </c>
      <c r="AD68" s="116" t="s">
        <v>295</v>
      </c>
      <c r="AE68" s="112" t="s">
        <v>749</v>
      </c>
      <c r="AF68" s="89">
        <v>36</v>
      </c>
      <c r="AG68" s="117" t="s">
        <v>295</v>
      </c>
    </row>
    <row r="69" spans="4:33" x14ac:dyDescent="0.2">
      <c r="D69" s="10" t="s">
        <v>808</v>
      </c>
      <c r="E69" s="90">
        <v>55.554000000000002</v>
      </c>
      <c r="F69" s="91">
        <v>-2.0051999999999999</v>
      </c>
      <c r="G69" s="89" t="s">
        <v>908</v>
      </c>
      <c r="I69" s="110">
        <f>VLOOKUP(D69,'[1]All Sites (8A.10) 23-24'!$A:$H,8,0)</f>
        <v>76</v>
      </c>
      <c r="J69" s="89" t="s">
        <v>294</v>
      </c>
      <c r="K69" s="111">
        <f>VLOOKUP(D69,'[1]All Sites (8A.10) 23-24'!$A:$I,9,0)</f>
        <v>2.15</v>
      </c>
      <c r="L69" s="89" t="s">
        <v>294</v>
      </c>
      <c r="M69" s="89"/>
      <c r="N69" s="89" t="s">
        <v>362</v>
      </c>
      <c r="O69" s="87"/>
      <c r="P69" s="89" t="s">
        <v>733</v>
      </c>
      <c r="Q69" s="89" t="s">
        <v>733</v>
      </c>
      <c r="R69" s="89" t="s">
        <v>252</v>
      </c>
      <c r="S69" s="89" t="s">
        <v>734</v>
      </c>
      <c r="T69" s="87"/>
      <c r="U69" s="116" t="s">
        <v>299</v>
      </c>
      <c r="V69" s="117"/>
      <c r="W69" s="112" t="s">
        <v>847</v>
      </c>
      <c r="X69" s="89">
        <v>18</v>
      </c>
      <c r="Y69" s="89" t="s">
        <v>800</v>
      </c>
      <c r="Z69" s="117"/>
      <c r="AA69" s="87"/>
      <c r="AB69" s="116" t="s">
        <v>738</v>
      </c>
      <c r="AC69" s="89">
        <v>99</v>
      </c>
      <c r="AD69" s="116" t="s">
        <v>295</v>
      </c>
      <c r="AE69" s="112" t="s">
        <v>738</v>
      </c>
      <c r="AF69" s="89">
        <v>1</v>
      </c>
      <c r="AG69" s="117" t="s">
        <v>295</v>
      </c>
    </row>
    <row r="70" spans="4:33" x14ac:dyDescent="0.2">
      <c r="D70" s="10" t="s">
        <v>809</v>
      </c>
      <c r="E70" s="90">
        <v>54.990671970232398</v>
      </c>
      <c r="F70" s="91">
        <v>-1.47626616293391</v>
      </c>
      <c r="G70" s="89" t="s">
        <v>909</v>
      </c>
      <c r="I70" s="110">
        <v>21965.8</v>
      </c>
      <c r="J70" s="89" t="s">
        <v>294</v>
      </c>
      <c r="K70" s="118">
        <v>4.0999999999999996</v>
      </c>
      <c r="L70" s="89" t="s">
        <v>294</v>
      </c>
      <c r="M70" s="89"/>
      <c r="N70" s="89" t="s">
        <v>270</v>
      </c>
      <c r="O70" s="87"/>
      <c r="P70" s="89" t="s">
        <v>733</v>
      </c>
      <c r="Q70" s="89" t="s">
        <v>733</v>
      </c>
      <c r="R70" s="89" t="s">
        <v>252</v>
      </c>
      <c r="S70" s="89" t="s">
        <v>734</v>
      </c>
      <c r="T70" s="87"/>
      <c r="U70" s="116" t="s">
        <v>65</v>
      </c>
      <c r="V70" s="112" t="s">
        <v>810</v>
      </c>
      <c r="W70" s="112" t="s">
        <v>847</v>
      </c>
      <c r="X70" s="89" t="s">
        <v>831</v>
      </c>
      <c r="Y70" s="89" t="s">
        <v>848</v>
      </c>
      <c r="Z70" s="117" t="s">
        <v>810</v>
      </c>
      <c r="AA70" s="87"/>
      <c r="AB70" s="116" t="s">
        <v>738</v>
      </c>
      <c r="AC70" s="89">
        <v>100</v>
      </c>
      <c r="AD70" s="116" t="s">
        <v>307</v>
      </c>
      <c r="AE70" s="112"/>
      <c r="AF70" s="89"/>
      <c r="AG70" s="117"/>
    </row>
    <row r="71" spans="4:33" x14ac:dyDescent="0.2">
      <c r="D71" s="10" t="s">
        <v>737</v>
      </c>
      <c r="E71" s="90">
        <v>54.611354596465098</v>
      </c>
      <c r="F71" s="91">
        <v>-1.12481426555945</v>
      </c>
      <c r="G71" s="89" t="s">
        <v>910</v>
      </c>
      <c r="I71" s="110">
        <v>17366.36</v>
      </c>
      <c r="J71" s="89" t="s">
        <v>294</v>
      </c>
      <c r="K71" s="111">
        <v>3.92</v>
      </c>
      <c r="L71" s="89" t="s">
        <v>294</v>
      </c>
      <c r="M71" s="89"/>
      <c r="N71" s="89" t="s">
        <v>270</v>
      </c>
      <c r="O71" s="87"/>
      <c r="P71" s="89" t="s">
        <v>733</v>
      </c>
      <c r="Q71" s="89" t="s">
        <v>733</v>
      </c>
      <c r="R71" s="89" t="s">
        <v>252</v>
      </c>
      <c r="S71" s="89" t="s">
        <v>734</v>
      </c>
      <c r="T71" s="87"/>
      <c r="U71" s="116" t="s">
        <v>65</v>
      </c>
      <c r="V71" s="117" t="s">
        <v>810</v>
      </c>
      <c r="W71" s="112" t="s">
        <v>847</v>
      </c>
      <c r="X71" s="89" t="s">
        <v>831</v>
      </c>
      <c r="Y71" s="89" t="s">
        <v>848</v>
      </c>
      <c r="Z71" s="117" t="s">
        <v>810</v>
      </c>
      <c r="AA71" s="87"/>
      <c r="AB71" s="116" t="s">
        <v>737</v>
      </c>
      <c r="AC71" s="89">
        <v>100</v>
      </c>
      <c r="AD71" s="116" t="s">
        <v>307</v>
      </c>
      <c r="AE71" s="112"/>
      <c r="AF71" s="89"/>
      <c r="AG71" s="117"/>
    </row>
    <row r="72" spans="4:33" x14ac:dyDescent="0.2">
      <c r="D72" s="10"/>
      <c r="E72" s="93"/>
      <c r="F72" s="94"/>
      <c r="G72" s="10"/>
      <c r="I72" s="95"/>
      <c r="J72" s="10"/>
      <c r="K72" s="96"/>
      <c r="L72" s="10"/>
      <c r="M72" s="10"/>
      <c r="N72" s="10"/>
      <c r="P72" s="10"/>
      <c r="Q72" s="10"/>
      <c r="R72" s="10"/>
      <c r="S72" s="10"/>
      <c r="U72" s="15"/>
      <c r="V72" s="40"/>
      <c r="W72" s="40"/>
      <c r="X72" s="10"/>
      <c r="Y72" s="10"/>
      <c r="Z72" s="16"/>
      <c r="AB72" s="15"/>
      <c r="AC72" s="10"/>
      <c r="AD72" s="15"/>
      <c r="AE72" s="40"/>
      <c r="AF72" s="10"/>
      <c r="AG72" s="16"/>
    </row>
    <row r="73" spans="4:33" x14ac:dyDescent="0.2">
      <c r="D73" s="10"/>
      <c r="E73" s="93"/>
      <c r="F73" s="94"/>
      <c r="G73" s="10"/>
      <c r="I73" s="95"/>
      <c r="J73" s="10"/>
      <c r="K73" s="96"/>
      <c r="L73" s="10"/>
      <c r="M73" s="10"/>
      <c r="N73" s="10"/>
      <c r="P73" s="10"/>
      <c r="Q73" s="10"/>
      <c r="R73" s="10"/>
      <c r="S73" s="10"/>
      <c r="U73" s="15"/>
      <c r="V73" s="40"/>
      <c r="W73" s="40"/>
      <c r="X73" s="10"/>
      <c r="Y73" s="10"/>
      <c r="Z73" s="16"/>
      <c r="AB73" s="15"/>
      <c r="AC73" s="10"/>
      <c r="AD73" s="15"/>
      <c r="AE73" s="40"/>
      <c r="AF73" s="10"/>
      <c r="AG73" s="16"/>
    </row>
    <row r="74" spans="4:33" x14ac:dyDescent="0.2">
      <c r="D74" s="10"/>
      <c r="E74" s="10"/>
      <c r="F74" s="10"/>
      <c r="G74" s="10"/>
      <c r="I74" s="10"/>
      <c r="J74" s="10"/>
      <c r="K74" s="10"/>
      <c r="L74" s="10"/>
      <c r="M74" s="10"/>
      <c r="N74" s="10"/>
      <c r="P74" s="10"/>
      <c r="Q74" s="10"/>
      <c r="R74" s="10"/>
      <c r="S74" s="10"/>
      <c r="U74" s="15"/>
      <c r="V74" s="40"/>
      <c r="W74" s="40"/>
      <c r="X74" s="10"/>
      <c r="Y74" s="10"/>
      <c r="Z74" s="16"/>
      <c r="AB74" s="15"/>
      <c r="AC74" s="10"/>
      <c r="AD74" s="15"/>
      <c r="AE74" s="40"/>
      <c r="AF74" s="10"/>
      <c r="AG74" s="16"/>
    </row>
    <row r="75" spans="4:33" x14ac:dyDescent="0.2">
      <c r="D75" s="10"/>
      <c r="E75" s="10"/>
      <c r="F75" s="10"/>
      <c r="G75" s="10"/>
      <c r="I75" s="10"/>
      <c r="J75" s="10"/>
      <c r="K75" s="10"/>
      <c r="L75" s="10"/>
      <c r="M75" s="10"/>
      <c r="N75" s="10"/>
      <c r="P75" s="10"/>
      <c r="Q75" s="10"/>
      <c r="R75" s="10"/>
      <c r="S75" s="10"/>
      <c r="U75" s="15"/>
      <c r="V75" s="40"/>
      <c r="W75" s="40"/>
      <c r="X75" s="10"/>
      <c r="Y75" s="10"/>
      <c r="Z75" s="16"/>
      <c r="AB75" s="15"/>
      <c r="AC75" s="10"/>
      <c r="AD75" s="15"/>
      <c r="AE75" s="40"/>
      <c r="AF75" s="10"/>
      <c r="AG75" s="16"/>
    </row>
    <row r="76" spans="4:33" x14ac:dyDescent="0.2">
      <c r="D76" s="10"/>
      <c r="E76" s="10"/>
      <c r="F76" s="10"/>
      <c r="G76" s="10"/>
      <c r="I76" s="10"/>
      <c r="J76" s="10"/>
      <c r="K76" s="10"/>
      <c r="L76" s="10"/>
      <c r="M76" s="10"/>
      <c r="N76" s="10"/>
      <c r="P76" s="10"/>
      <c r="Q76" s="10"/>
      <c r="R76" s="10"/>
      <c r="S76" s="10"/>
      <c r="U76" s="15"/>
      <c r="V76" s="40"/>
      <c r="W76" s="40"/>
      <c r="X76" s="10"/>
      <c r="Y76" s="10"/>
      <c r="Z76" s="16"/>
      <c r="AB76" s="15"/>
      <c r="AC76" s="10"/>
      <c r="AD76" s="15"/>
      <c r="AE76" s="40"/>
      <c r="AF76" s="10"/>
      <c r="AG76" s="16"/>
    </row>
    <row r="77" spans="4:33" x14ac:dyDescent="0.2">
      <c r="D77" s="10"/>
      <c r="E77" s="10"/>
      <c r="F77" s="10"/>
      <c r="G77" s="10"/>
      <c r="I77" s="10"/>
      <c r="J77" s="10"/>
      <c r="K77" s="10"/>
      <c r="L77" s="10"/>
      <c r="M77" s="10"/>
      <c r="N77" s="10"/>
      <c r="P77" s="10"/>
      <c r="Q77" s="10"/>
      <c r="R77" s="10"/>
      <c r="S77" s="10"/>
      <c r="U77" s="15"/>
      <c r="V77" s="40"/>
      <c r="W77" s="40"/>
      <c r="X77" s="10"/>
      <c r="Y77" s="10"/>
      <c r="Z77" s="16"/>
      <c r="AB77" s="15"/>
      <c r="AC77" s="10"/>
      <c r="AD77" s="15"/>
      <c r="AE77" s="40"/>
      <c r="AF77" s="10"/>
      <c r="AG77" s="16"/>
    </row>
    <row r="78" spans="4:33" x14ac:dyDescent="0.2">
      <c r="D78" s="10"/>
      <c r="E78" s="10"/>
      <c r="F78" s="10"/>
      <c r="G78" s="10"/>
      <c r="I78" s="10"/>
      <c r="J78" s="10"/>
      <c r="K78" s="10"/>
      <c r="L78" s="10"/>
      <c r="M78" s="10"/>
      <c r="N78" s="10"/>
      <c r="P78" s="10"/>
      <c r="Q78" s="10"/>
      <c r="R78" s="10"/>
      <c r="S78" s="10"/>
      <c r="U78" s="15"/>
      <c r="V78" s="40"/>
      <c r="W78" s="40"/>
      <c r="X78" s="10"/>
      <c r="Y78" s="10"/>
      <c r="Z78" s="16"/>
      <c r="AB78" s="15"/>
      <c r="AC78" s="10"/>
      <c r="AD78" s="15"/>
      <c r="AE78" s="40"/>
      <c r="AF78" s="10"/>
      <c r="AG78" s="16"/>
    </row>
    <row r="79" spans="4:33" x14ac:dyDescent="0.2">
      <c r="D79" s="10"/>
      <c r="E79" s="10"/>
      <c r="F79" s="10"/>
      <c r="G79" s="10"/>
      <c r="I79" s="10"/>
      <c r="J79" s="10"/>
      <c r="K79" s="10"/>
      <c r="L79" s="10"/>
      <c r="M79" s="10"/>
      <c r="N79" s="10"/>
      <c r="P79" s="10"/>
      <c r="Q79" s="10"/>
      <c r="R79" s="10"/>
      <c r="S79" s="10"/>
      <c r="U79" s="15"/>
      <c r="V79" s="40"/>
      <c r="W79" s="40"/>
      <c r="X79" s="10"/>
      <c r="Y79" s="10"/>
      <c r="Z79" s="16"/>
      <c r="AB79" s="15"/>
      <c r="AC79" s="10"/>
      <c r="AD79" s="15"/>
      <c r="AE79" s="40"/>
      <c r="AF79" s="10"/>
      <c r="AG79" s="16"/>
    </row>
    <row r="80" spans="4:33" x14ac:dyDescent="0.2">
      <c r="D80" s="10"/>
      <c r="E80" s="10"/>
      <c r="F80" s="10"/>
      <c r="G80" s="10"/>
      <c r="I80" s="10"/>
      <c r="J80" s="10"/>
      <c r="K80" s="10"/>
      <c r="L80" s="10"/>
      <c r="M80" s="10"/>
      <c r="N80" s="10"/>
      <c r="P80" s="10"/>
      <c r="Q80" s="10"/>
      <c r="R80" s="10"/>
      <c r="S80" s="10"/>
      <c r="U80" s="15"/>
      <c r="V80" s="40"/>
      <c r="W80" s="40"/>
      <c r="X80" s="10"/>
      <c r="Y80" s="10"/>
      <c r="Z80" s="16"/>
      <c r="AB80" s="15"/>
      <c r="AC80" s="10"/>
      <c r="AD80" s="15"/>
      <c r="AE80" s="40"/>
      <c r="AF80" s="10"/>
      <c r="AG80" s="16"/>
    </row>
    <row r="81" spans="4:33" x14ac:dyDescent="0.2">
      <c r="D81" s="10"/>
      <c r="E81" s="10"/>
      <c r="F81" s="10"/>
      <c r="G81" s="10"/>
      <c r="I81" s="10"/>
      <c r="J81" s="10"/>
      <c r="K81" s="10"/>
      <c r="L81" s="10"/>
      <c r="M81" s="10"/>
      <c r="N81" s="10"/>
      <c r="P81" s="10"/>
      <c r="Q81" s="10"/>
      <c r="R81" s="10"/>
      <c r="S81" s="10"/>
      <c r="U81" s="15"/>
      <c r="V81" s="40"/>
      <c r="W81" s="40"/>
      <c r="X81" s="10"/>
      <c r="Y81" s="10"/>
      <c r="Z81" s="16"/>
      <c r="AB81" s="15"/>
      <c r="AC81" s="10"/>
      <c r="AD81" s="15"/>
      <c r="AE81" s="40"/>
      <c r="AF81" s="10"/>
      <c r="AG81" s="16"/>
    </row>
    <row r="82" spans="4:33" x14ac:dyDescent="0.2">
      <c r="D82" s="10"/>
      <c r="E82" s="10"/>
      <c r="F82" s="10"/>
      <c r="G82" s="10"/>
      <c r="I82" s="10"/>
      <c r="J82" s="10"/>
      <c r="K82" s="10"/>
      <c r="L82" s="10"/>
      <c r="M82" s="10"/>
      <c r="N82" s="10"/>
      <c r="P82" s="10"/>
      <c r="Q82" s="10"/>
      <c r="R82" s="10"/>
      <c r="S82" s="10"/>
      <c r="U82" s="15"/>
      <c r="V82" s="40"/>
      <c r="W82" s="40"/>
      <c r="X82" s="10"/>
      <c r="Y82" s="10"/>
      <c r="Z82" s="16"/>
      <c r="AB82" s="15"/>
      <c r="AC82" s="10"/>
      <c r="AD82" s="15"/>
      <c r="AE82" s="40"/>
      <c r="AF82" s="10"/>
      <c r="AG82" s="16"/>
    </row>
    <row r="83" spans="4:33" x14ac:dyDescent="0.2">
      <c r="D83" s="10"/>
      <c r="E83" s="10"/>
      <c r="F83" s="10"/>
      <c r="G83" s="10"/>
      <c r="I83" s="10"/>
      <c r="J83" s="10"/>
      <c r="K83" s="10"/>
      <c r="L83" s="10"/>
      <c r="M83" s="10"/>
      <c r="N83" s="10"/>
      <c r="P83" s="10"/>
      <c r="Q83" s="10"/>
      <c r="R83" s="10"/>
      <c r="S83" s="10"/>
      <c r="U83" s="15"/>
      <c r="V83" s="40"/>
      <c r="W83" s="40"/>
      <c r="X83" s="10"/>
      <c r="Y83" s="10"/>
      <c r="Z83" s="16"/>
      <c r="AB83" s="15"/>
      <c r="AC83" s="10"/>
      <c r="AD83" s="15"/>
      <c r="AE83" s="40"/>
      <c r="AF83" s="10"/>
      <c r="AG83" s="16"/>
    </row>
    <row r="84" spans="4:33" x14ac:dyDescent="0.2">
      <c r="D84" s="10"/>
      <c r="E84" s="10"/>
      <c r="F84" s="10"/>
      <c r="G84" s="10"/>
      <c r="I84" s="10"/>
      <c r="J84" s="10"/>
      <c r="K84" s="10"/>
      <c r="L84" s="10"/>
      <c r="M84" s="10"/>
      <c r="N84" s="10"/>
      <c r="P84" s="10"/>
      <c r="Q84" s="10"/>
      <c r="R84" s="10"/>
      <c r="S84" s="10"/>
      <c r="U84" s="15"/>
      <c r="V84" s="40"/>
      <c r="W84" s="40"/>
      <c r="X84" s="10"/>
      <c r="Y84" s="10"/>
      <c r="Z84" s="16"/>
      <c r="AB84" s="15"/>
      <c r="AC84" s="10"/>
      <c r="AD84" s="15"/>
      <c r="AE84" s="40"/>
      <c r="AF84" s="10"/>
      <c r="AG84" s="16"/>
    </row>
    <row r="85" spans="4:33" x14ac:dyDescent="0.2">
      <c r="D85" s="10"/>
      <c r="E85" s="10"/>
      <c r="F85" s="10"/>
      <c r="G85" s="10"/>
      <c r="I85" s="10"/>
      <c r="J85" s="10"/>
      <c r="K85" s="10"/>
      <c r="L85" s="10"/>
      <c r="M85" s="10"/>
      <c r="N85" s="10"/>
      <c r="P85" s="10"/>
      <c r="Q85" s="10"/>
      <c r="R85" s="10"/>
      <c r="S85" s="10"/>
      <c r="U85" s="15"/>
      <c r="V85" s="40"/>
      <c r="W85" s="40"/>
      <c r="X85" s="10"/>
      <c r="Y85" s="10"/>
      <c r="Z85" s="16"/>
      <c r="AB85" s="15"/>
      <c r="AC85" s="10"/>
      <c r="AD85" s="15"/>
      <c r="AE85" s="40"/>
      <c r="AF85" s="10"/>
      <c r="AG85" s="16"/>
    </row>
    <row r="86" spans="4:33" x14ac:dyDescent="0.2">
      <c r="D86" s="10"/>
      <c r="E86" s="10"/>
      <c r="F86" s="10"/>
      <c r="G86" s="10"/>
      <c r="I86" s="10"/>
      <c r="J86" s="10"/>
      <c r="K86" s="10"/>
      <c r="L86" s="10"/>
      <c r="M86" s="10"/>
      <c r="N86" s="10"/>
      <c r="P86" s="10"/>
      <c r="Q86" s="10"/>
      <c r="R86" s="10"/>
      <c r="S86" s="10"/>
      <c r="U86" s="15"/>
      <c r="V86" s="40"/>
      <c r="W86" s="40"/>
      <c r="X86" s="10"/>
      <c r="Y86" s="10"/>
      <c r="Z86" s="16"/>
      <c r="AB86" s="15"/>
      <c r="AC86" s="10"/>
      <c r="AD86" s="15"/>
      <c r="AE86" s="40"/>
      <c r="AF86" s="10"/>
      <c r="AG86" s="16"/>
    </row>
    <row r="87" spans="4:33" x14ac:dyDescent="0.2">
      <c r="D87" s="10"/>
      <c r="E87" s="10"/>
      <c r="F87" s="10"/>
      <c r="G87" s="10"/>
      <c r="I87" s="10"/>
      <c r="J87" s="10"/>
      <c r="K87" s="10"/>
      <c r="L87" s="10"/>
      <c r="M87" s="10"/>
      <c r="N87" s="10"/>
      <c r="P87" s="10"/>
      <c r="Q87" s="10"/>
      <c r="R87" s="10"/>
      <c r="S87" s="10"/>
      <c r="U87" s="15"/>
      <c r="V87" s="40"/>
      <c r="W87" s="40"/>
      <c r="X87" s="10"/>
      <c r="Y87" s="10"/>
      <c r="Z87" s="16"/>
      <c r="AB87" s="15"/>
      <c r="AC87" s="10"/>
      <c r="AD87" s="15"/>
      <c r="AE87" s="40"/>
      <c r="AF87" s="10"/>
      <c r="AG87" s="16"/>
    </row>
    <row r="88" spans="4:33" x14ac:dyDescent="0.2">
      <c r="D88" s="10"/>
      <c r="E88" s="10"/>
      <c r="F88" s="10"/>
      <c r="G88" s="10"/>
      <c r="I88" s="10"/>
      <c r="J88" s="10"/>
      <c r="K88" s="10"/>
      <c r="L88" s="10"/>
      <c r="M88" s="10"/>
      <c r="N88" s="10"/>
      <c r="P88" s="10"/>
      <c r="Q88" s="10"/>
      <c r="R88" s="10"/>
      <c r="S88" s="10"/>
      <c r="U88" s="15"/>
      <c r="V88" s="40"/>
      <c r="W88" s="40"/>
      <c r="X88" s="10"/>
      <c r="Y88" s="10"/>
      <c r="Z88" s="16"/>
      <c r="AB88" s="15"/>
      <c r="AC88" s="10"/>
      <c r="AD88" s="15"/>
      <c r="AE88" s="40"/>
      <c r="AF88" s="10"/>
      <c r="AG88" s="16"/>
    </row>
    <row r="89" spans="4:33" x14ac:dyDescent="0.2">
      <c r="D89" s="10"/>
      <c r="E89" s="10"/>
      <c r="F89" s="10"/>
      <c r="G89" s="10"/>
      <c r="I89" s="10"/>
      <c r="J89" s="10"/>
      <c r="K89" s="10"/>
      <c r="L89" s="10"/>
      <c r="M89" s="10"/>
      <c r="N89" s="10"/>
      <c r="P89" s="10"/>
      <c r="Q89" s="10"/>
      <c r="R89" s="10"/>
      <c r="S89" s="10"/>
      <c r="U89" s="15"/>
      <c r="V89" s="40"/>
      <c r="W89" s="40"/>
      <c r="X89" s="10"/>
      <c r="Y89" s="10"/>
      <c r="Z89" s="16"/>
      <c r="AB89" s="15"/>
      <c r="AC89" s="10"/>
      <c r="AD89" s="15"/>
      <c r="AE89" s="40"/>
      <c r="AF89" s="10"/>
      <c r="AG89" s="16"/>
    </row>
    <row r="90" spans="4:33" x14ac:dyDescent="0.2">
      <c r="D90" s="10"/>
      <c r="E90" s="10"/>
      <c r="F90" s="10"/>
      <c r="G90" s="10"/>
      <c r="I90" s="10"/>
      <c r="J90" s="10"/>
      <c r="K90" s="10"/>
      <c r="L90" s="10"/>
      <c r="M90" s="10"/>
      <c r="N90" s="10"/>
      <c r="P90" s="10"/>
      <c r="Q90" s="10"/>
      <c r="R90" s="10"/>
      <c r="S90" s="10"/>
      <c r="U90" s="15"/>
      <c r="V90" s="40"/>
      <c r="W90" s="40"/>
      <c r="X90" s="10"/>
      <c r="Y90" s="10"/>
      <c r="Z90" s="16"/>
      <c r="AB90" s="15"/>
      <c r="AC90" s="10"/>
      <c r="AD90" s="15"/>
      <c r="AE90" s="40"/>
      <c r="AF90" s="10"/>
      <c r="AG90" s="16"/>
    </row>
    <row r="91" spans="4:33" x14ac:dyDescent="0.2">
      <c r="D91" s="10"/>
      <c r="E91" s="10"/>
      <c r="F91" s="10"/>
      <c r="G91" s="10"/>
      <c r="I91" s="10"/>
      <c r="J91" s="10"/>
      <c r="K91" s="10"/>
      <c r="L91" s="10"/>
      <c r="M91" s="10"/>
      <c r="N91" s="10"/>
      <c r="P91" s="10"/>
      <c r="Q91" s="10"/>
      <c r="R91" s="10"/>
      <c r="S91" s="10"/>
      <c r="U91" s="15"/>
      <c r="V91" s="40"/>
      <c r="W91" s="40"/>
      <c r="X91" s="10"/>
      <c r="Y91" s="10"/>
      <c r="Z91" s="16"/>
      <c r="AB91" s="15"/>
      <c r="AC91" s="10"/>
      <c r="AD91" s="15"/>
      <c r="AE91" s="40"/>
      <c r="AF91" s="10"/>
      <c r="AG91" s="16"/>
    </row>
    <row r="92" spans="4:33" x14ac:dyDescent="0.2">
      <c r="D92" s="10"/>
      <c r="E92" s="10"/>
      <c r="F92" s="10"/>
      <c r="G92" s="10"/>
      <c r="I92" s="10"/>
      <c r="J92" s="10"/>
      <c r="K92" s="10"/>
      <c r="L92" s="10"/>
      <c r="M92" s="10"/>
      <c r="N92" s="10"/>
      <c r="P92" s="10"/>
      <c r="Q92" s="10"/>
      <c r="R92" s="10"/>
      <c r="S92" s="10"/>
      <c r="U92" s="15"/>
      <c r="V92" s="40"/>
      <c r="W92" s="40"/>
      <c r="X92" s="10"/>
      <c r="Y92" s="10"/>
      <c r="Z92" s="16"/>
      <c r="AB92" s="15"/>
      <c r="AC92" s="10"/>
      <c r="AD92" s="15"/>
      <c r="AE92" s="40"/>
      <c r="AF92" s="10"/>
      <c r="AG92" s="16"/>
    </row>
    <row r="93" spans="4:33" x14ac:dyDescent="0.2">
      <c r="D93" s="10"/>
      <c r="E93" s="10"/>
      <c r="F93" s="10"/>
      <c r="G93" s="10"/>
      <c r="I93" s="10"/>
      <c r="J93" s="10"/>
      <c r="K93" s="10"/>
      <c r="L93" s="10"/>
      <c r="M93" s="10"/>
      <c r="N93" s="10"/>
      <c r="P93" s="10"/>
      <c r="Q93" s="10"/>
      <c r="R93" s="10"/>
      <c r="S93" s="10"/>
      <c r="U93" s="15"/>
      <c r="V93" s="40"/>
      <c r="W93" s="40"/>
      <c r="X93" s="10"/>
      <c r="Y93" s="10"/>
      <c r="Z93" s="16"/>
      <c r="AB93" s="15"/>
      <c r="AC93" s="10"/>
      <c r="AD93" s="15"/>
      <c r="AE93" s="40"/>
      <c r="AF93" s="10"/>
      <c r="AG93" s="16"/>
    </row>
    <row r="94" spans="4:33" x14ac:dyDescent="0.2">
      <c r="D94" s="10"/>
      <c r="E94" s="10"/>
      <c r="F94" s="10"/>
      <c r="G94" s="10"/>
      <c r="I94" s="10"/>
      <c r="J94" s="10"/>
      <c r="K94" s="10"/>
      <c r="L94" s="10"/>
      <c r="M94" s="10"/>
      <c r="N94" s="10"/>
      <c r="P94" s="10"/>
      <c r="Q94" s="10"/>
      <c r="R94" s="10"/>
      <c r="S94" s="10"/>
      <c r="U94" s="15"/>
      <c r="V94" s="40"/>
      <c r="W94" s="40"/>
      <c r="X94" s="10"/>
      <c r="Y94" s="10"/>
      <c r="Z94" s="16"/>
      <c r="AB94" s="15"/>
      <c r="AC94" s="10"/>
      <c r="AD94" s="15"/>
      <c r="AE94" s="40"/>
      <c r="AF94" s="10"/>
      <c r="AG94" s="16"/>
    </row>
    <row r="95" spans="4:33" x14ac:dyDescent="0.2">
      <c r="D95" s="10"/>
      <c r="E95" s="10"/>
      <c r="F95" s="10"/>
      <c r="G95" s="10"/>
      <c r="I95" s="10"/>
      <c r="J95" s="10"/>
      <c r="K95" s="10"/>
      <c r="L95" s="10"/>
      <c r="M95" s="10"/>
      <c r="N95" s="10"/>
      <c r="P95" s="10"/>
      <c r="Q95" s="10"/>
      <c r="R95" s="10"/>
      <c r="S95" s="10"/>
      <c r="U95" s="15"/>
      <c r="V95" s="40"/>
      <c r="W95" s="40"/>
      <c r="X95" s="10"/>
      <c r="Y95" s="10"/>
      <c r="Z95" s="16"/>
      <c r="AB95" s="15"/>
      <c r="AC95" s="10"/>
      <c r="AD95" s="15"/>
      <c r="AE95" s="40"/>
      <c r="AF95" s="10"/>
      <c r="AG95" s="16"/>
    </row>
    <row r="96" spans="4:33" x14ac:dyDescent="0.2">
      <c r="D96" s="10"/>
      <c r="E96" s="10"/>
      <c r="F96" s="10"/>
      <c r="G96" s="10"/>
      <c r="I96" s="10"/>
      <c r="J96" s="10"/>
      <c r="K96" s="10"/>
      <c r="L96" s="10"/>
      <c r="M96" s="10"/>
      <c r="N96" s="10"/>
      <c r="P96" s="10"/>
      <c r="Q96" s="10"/>
      <c r="R96" s="10"/>
      <c r="S96" s="10"/>
      <c r="U96" s="15"/>
      <c r="V96" s="40"/>
      <c r="W96" s="40"/>
      <c r="X96" s="10"/>
      <c r="Y96" s="10"/>
      <c r="Z96" s="16"/>
      <c r="AB96" s="15"/>
      <c r="AC96" s="10"/>
      <c r="AD96" s="15"/>
      <c r="AE96" s="40"/>
      <c r="AF96" s="10"/>
      <c r="AG96" s="16"/>
    </row>
    <row r="97" spans="3:33" x14ac:dyDescent="0.2">
      <c r="D97" s="10"/>
      <c r="E97" s="10"/>
      <c r="F97" s="10"/>
      <c r="G97" s="10"/>
      <c r="I97" s="10"/>
      <c r="J97" s="10"/>
      <c r="K97" s="10"/>
      <c r="L97" s="10"/>
      <c r="M97" s="10"/>
      <c r="N97" s="10"/>
      <c r="P97" s="10"/>
      <c r="Q97" s="10"/>
      <c r="R97" s="10"/>
      <c r="S97" s="10"/>
      <c r="U97" s="15"/>
      <c r="V97" s="40"/>
      <c r="W97" s="40"/>
      <c r="X97" s="10"/>
      <c r="Y97" s="10"/>
      <c r="Z97" s="16"/>
      <c r="AB97" s="15"/>
      <c r="AC97" s="10"/>
      <c r="AD97" s="15"/>
      <c r="AE97" s="40"/>
      <c r="AF97" s="10"/>
      <c r="AG97" s="16"/>
    </row>
    <row r="98" spans="3:33" x14ac:dyDescent="0.2">
      <c r="D98" s="10"/>
      <c r="E98" s="10"/>
      <c r="F98" s="10"/>
      <c r="G98" s="10"/>
      <c r="I98" s="10"/>
      <c r="J98" s="10"/>
      <c r="K98" s="10"/>
      <c r="L98" s="10"/>
      <c r="M98" s="10"/>
      <c r="N98" s="10"/>
      <c r="P98" s="10"/>
      <c r="Q98" s="10"/>
      <c r="R98" s="10"/>
      <c r="S98" s="10"/>
      <c r="U98" s="15"/>
      <c r="V98" s="40"/>
      <c r="W98" s="40"/>
      <c r="X98" s="10"/>
      <c r="Y98" s="10"/>
      <c r="Z98" s="16"/>
      <c r="AB98" s="15"/>
      <c r="AC98" s="10"/>
      <c r="AD98" s="15"/>
      <c r="AE98" s="40"/>
      <c r="AF98" s="10"/>
      <c r="AG98" s="16"/>
    </row>
    <row r="99" spans="3:33" x14ac:dyDescent="0.2">
      <c r="D99" s="10"/>
      <c r="E99" s="10"/>
      <c r="F99" s="10"/>
      <c r="G99" s="10"/>
      <c r="I99" s="10"/>
      <c r="J99" s="10"/>
      <c r="K99" s="10"/>
      <c r="L99" s="10"/>
      <c r="M99" s="10"/>
      <c r="N99" s="10"/>
      <c r="P99" s="10"/>
      <c r="Q99" s="10"/>
      <c r="R99" s="10"/>
      <c r="S99" s="10"/>
      <c r="U99" s="15"/>
      <c r="V99" s="40"/>
      <c r="W99" s="40"/>
      <c r="X99" s="10"/>
      <c r="Y99" s="10"/>
      <c r="Z99" s="16"/>
      <c r="AB99" s="15"/>
      <c r="AC99" s="10"/>
      <c r="AD99" s="15"/>
      <c r="AE99" s="40"/>
      <c r="AF99" s="10"/>
      <c r="AG99" s="16"/>
    </row>
    <row r="100" spans="3:33" x14ac:dyDescent="0.2">
      <c r="D100" s="10"/>
      <c r="E100" s="10"/>
      <c r="F100" s="10"/>
      <c r="G100" s="10"/>
      <c r="I100" s="10"/>
      <c r="J100" s="10"/>
      <c r="K100" s="10"/>
      <c r="L100" s="10"/>
      <c r="M100" s="10"/>
      <c r="N100" s="10"/>
      <c r="P100" s="10"/>
      <c r="Q100" s="10"/>
      <c r="R100" s="10"/>
      <c r="S100" s="10"/>
      <c r="U100" s="15"/>
      <c r="V100" s="40"/>
      <c r="W100" s="40"/>
      <c r="X100" s="10"/>
      <c r="Y100" s="10"/>
      <c r="Z100" s="16"/>
      <c r="AB100" s="15"/>
      <c r="AC100" s="10"/>
      <c r="AD100" s="15"/>
      <c r="AE100" s="40"/>
      <c r="AF100" s="10"/>
      <c r="AG100" s="16"/>
    </row>
    <row r="101" spans="3:33" x14ac:dyDescent="0.2">
      <c r="D101" s="10"/>
      <c r="E101" s="10"/>
      <c r="F101" s="10"/>
      <c r="G101" s="10"/>
      <c r="I101" s="10"/>
      <c r="J101" s="10"/>
      <c r="K101" s="10"/>
      <c r="L101" s="10"/>
      <c r="M101" s="10"/>
      <c r="N101" s="10"/>
      <c r="P101" s="10"/>
      <c r="Q101" s="10"/>
      <c r="R101" s="10"/>
      <c r="S101" s="10"/>
      <c r="U101" s="15"/>
      <c r="V101" s="40"/>
      <c r="W101" s="40"/>
      <c r="X101" s="10"/>
      <c r="Y101" s="10"/>
      <c r="Z101" s="16"/>
      <c r="AB101" s="15"/>
      <c r="AC101" s="10"/>
      <c r="AD101" s="15"/>
      <c r="AE101" s="40"/>
      <c r="AF101" s="10"/>
      <c r="AG101" s="16"/>
    </row>
    <row r="102" spans="3:33" x14ac:dyDescent="0.2">
      <c r="D102" s="10"/>
      <c r="E102" s="10"/>
      <c r="F102" s="10"/>
      <c r="G102" s="10"/>
      <c r="I102" s="10"/>
      <c r="J102" s="10"/>
      <c r="K102" s="10"/>
      <c r="L102" s="10"/>
      <c r="M102" s="10"/>
      <c r="N102" s="10"/>
      <c r="P102" s="10"/>
      <c r="Q102" s="10"/>
      <c r="R102" s="10"/>
      <c r="S102" s="10"/>
      <c r="U102" s="15"/>
      <c r="V102" s="40"/>
      <c r="W102" s="40"/>
      <c r="X102" s="10"/>
      <c r="Y102" s="10"/>
      <c r="Z102" s="16"/>
      <c r="AB102" s="15"/>
      <c r="AC102" s="10"/>
      <c r="AD102" s="15"/>
      <c r="AE102" s="40"/>
      <c r="AF102" s="10"/>
      <c r="AG102" s="16"/>
    </row>
    <row r="103" spans="3:33" x14ac:dyDescent="0.2">
      <c r="D103" s="10"/>
      <c r="E103" s="10"/>
      <c r="F103" s="10"/>
      <c r="G103" s="10"/>
      <c r="I103" s="10"/>
      <c r="J103" s="10"/>
      <c r="K103" s="10"/>
      <c r="L103" s="10"/>
      <c r="M103" s="10"/>
      <c r="N103" s="10"/>
      <c r="P103" s="10"/>
      <c r="Q103" s="10"/>
      <c r="R103" s="10"/>
      <c r="S103" s="10"/>
      <c r="U103" s="15"/>
      <c r="V103" s="40"/>
      <c r="W103" s="40"/>
      <c r="X103" s="10"/>
      <c r="Y103" s="10"/>
      <c r="Z103" s="16"/>
      <c r="AB103" s="15"/>
      <c r="AC103" s="10"/>
      <c r="AD103" s="15"/>
      <c r="AE103" s="40"/>
      <c r="AF103" s="10"/>
      <c r="AG103" s="16"/>
    </row>
    <row r="104" spans="3:33" x14ac:dyDescent="0.2">
      <c r="C104" s="14"/>
      <c r="D104" s="10"/>
      <c r="E104" s="10"/>
      <c r="F104" s="10"/>
      <c r="G104" s="10"/>
      <c r="H104" s="14"/>
      <c r="I104" s="10"/>
      <c r="J104" s="10"/>
      <c r="K104" s="10"/>
      <c r="L104" s="10"/>
      <c r="M104" s="10"/>
      <c r="N104" s="10"/>
      <c r="O104" s="14"/>
      <c r="P104" s="10"/>
      <c r="Q104" s="10"/>
      <c r="R104" s="10"/>
      <c r="S104" s="10"/>
      <c r="T104" s="14"/>
      <c r="U104" s="15"/>
      <c r="V104" s="40"/>
      <c r="W104" s="40"/>
      <c r="X104" s="10"/>
      <c r="Y104" s="10"/>
      <c r="Z104" s="16"/>
      <c r="AB104" s="101"/>
      <c r="AC104" s="102"/>
      <c r="AD104" s="101"/>
      <c r="AE104" s="103"/>
      <c r="AF104" s="102"/>
      <c r="AG104" s="104"/>
    </row>
  </sheetData>
  <protectedRanges>
    <protectedRange sqref="D11:Z11 AB72:AG104 D72:Z1275" name="Range1"/>
    <protectedRange sqref="D12:Z71 AB12:AG71" name="Range1_1" securityDescriptor="O:WDG:WDD:(A;;CC;;;S-1-5-21-1133012813-482018047-371931052-11228)"/>
  </protectedRanges>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Dropdowns!$B$4:$B$5</xm:f>
          </x14:formula1>
          <xm:sqref>L72:L104 J72:J104</xm:sqref>
        </x14:dataValidation>
        <x14:dataValidation type="list" allowBlank="1" showInputMessage="1" showErrorMessage="1" xr:uid="{00000000-0002-0000-0100-000001000000}">
          <x14:formula1>
            <xm:f>Dropdowns!$C$4:$C$5</xm:f>
          </x14:formula1>
          <xm:sqref>U72:V104 P72:R104</xm:sqref>
        </x14:dataValidation>
        <x14:dataValidation type="list" allowBlank="1" showInputMessage="1" showErrorMessage="1" xr:uid="{00000000-0002-0000-0100-000002000000}">
          <x14:formula1>
            <xm:f>Dropdowns!$D$4:$D$8</xm:f>
          </x14:formula1>
          <xm:sqref>AG72:AG104 AD72:AD104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305"/>
  <sheetViews>
    <sheetView showGridLines="0" zoomScale="90" zoomScaleNormal="90" workbookViewId="0"/>
  </sheetViews>
  <sheetFormatPr defaultRowHeight="14.25" x14ac:dyDescent="0.2"/>
  <cols>
    <col min="1" max="1" width="4.375" customWidth="1"/>
    <col min="2" max="2" width="24.75" customWidth="1"/>
    <col min="3" max="3" width="3.5" customWidth="1"/>
    <col min="4" max="5" width="30" customWidth="1"/>
    <col min="6" max="6" width="17.5" customWidth="1"/>
    <col min="7" max="7" width="16.75" customWidth="1"/>
    <col min="8" max="8" width="3.5" customWidth="1"/>
    <col min="9" max="9" width="24.25" customWidth="1"/>
    <col min="10" max="10" width="21.375" customWidth="1"/>
  </cols>
  <sheetData>
    <row r="1" spans="2:28" ht="75" x14ac:dyDescent="0.2">
      <c r="B1" s="120" t="s">
        <v>66</v>
      </c>
      <c r="C1" s="8"/>
      <c r="D1" s="8"/>
      <c r="E1" s="8"/>
      <c r="F1" s="8"/>
      <c r="G1" s="8"/>
      <c r="H1" s="8"/>
      <c r="I1" s="8" t="str">
        <f>'Contact information'!C6</f>
        <v>Northumbrian Water Ltd</v>
      </c>
      <c r="J1" s="8"/>
      <c r="O1" s="27"/>
      <c r="P1" s="27"/>
      <c r="Q1" s="27"/>
      <c r="R1" s="27"/>
      <c r="S1" s="27"/>
      <c r="T1" s="27"/>
      <c r="U1" s="27"/>
      <c r="V1" s="27"/>
      <c r="W1" s="27"/>
      <c r="X1" s="27"/>
      <c r="Y1" s="27"/>
      <c r="Z1" s="27"/>
      <c r="AA1" s="27"/>
      <c r="AB1" s="27"/>
    </row>
    <row r="2" spans="2:28" s="86" customFormat="1" ht="75.75" customHeight="1" thickBot="1" x14ac:dyDescent="0.25">
      <c r="B2" s="137" t="s">
        <v>67</v>
      </c>
      <c r="C2" s="137"/>
      <c r="D2" s="137"/>
      <c r="E2" s="137"/>
      <c r="F2" s="137"/>
      <c r="G2" s="137"/>
      <c r="H2" s="137"/>
      <c r="I2" s="137"/>
      <c r="J2" s="137"/>
    </row>
    <row r="3" spans="2:28" ht="85.15" customHeight="1" x14ac:dyDescent="0.2">
      <c r="B3" s="11" t="s">
        <v>15</v>
      </c>
      <c r="D3" s="138"/>
      <c r="E3" s="139"/>
      <c r="F3" s="139"/>
      <c r="G3" s="139"/>
      <c r="H3" s="139"/>
      <c r="I3" s="139"/>
      <c r="J3" s="139"/>
    </row>
    <row r="4" spans="2:28" ht="15" customHeight="1" thickBot="1" x14ac:dyDescent="0.25"/>
    <row r="5" spans="2:28" ht="47.45" customHeight="1" thickBot="1" x14ac:dyDescent="0.25">
      <c r="D5" s="134" t="s">
        <v>16</v>
      </c>
      <c r="E5" s="135"/>
      <c r="F5" s="135"/>
      <c r="G5" s="136"/>
      <c r="I5" s="134" t="s">
        <v>17</v>
      </c>
      <c r="J5" s="136"/>
    </row>
    <row r="6" spans="2:28" s="54" customFormat="1" ht="22.15" customHeight="1" thickBot="1" x14ac:dyDescent="0.25">
      <c r="B6" s="11" t="s">
        <v>21</v>
      </c>
      <c r="D6" s="11">
        <v>1</v>
      </c>
      <c r="E6" s="11">
        <v>2</v>
      </c>
      <c r="F6" s="11">
        <v>3</v>
      </c>
      <c r="G6" s="11">
        <v>4</v>
      </c>
      <c r="I6" s="11">
        <v>1</v>
      </c>
      <c r="J6" s="11">
        <v>2</v>
      </c>
    </row>
    <row r="7" spans="2:28" s="54" customFormat="1" ht="99.75" x14ac:dyDescent="0.2">
      <c r="B7" s="11" t="s">
        <v>22</v>
      </c>
      <c r="D7" s="50" t="s">
        <v>23</v>
      </c>
      <c r="E7" s="50" t="s">
        <v>68</v>
      </c>
      <c r="F7" s="50" t="s">
        <v>69</v>
      </c>
      <c r="G7" s="50" t="s">
        <v>26</v>
      </c>
      <c r="I7" s="50" t="s">
        <v>70</v>
      </c>
      <c r="J7" s="50" t="s">
        <v>32</v>
      </c>
    </row>
    <row r="8" spans="2:28" s="54" customFormat="1" x14ac:dyDescent="0.2">
      <c r="B8" s="12" t="s">
        <v>49</v>
      </c>
      <c r="D8" s="50" t="s">
        <v>50</v>
      </c>
      <c r="E8" s="47" t="s">
        <v>51</v>
      </c>
      <c r="F8" s="47" t="s">
        <v>52</v>
      </c>
      <c r="G8" s="47" t="s">
        <v>50</v>
      </c>
      <c r="I8" s="67" t="s">
        <v>53</v>
      </c>
      <c r="J8" s="50" t="s">
        <v>71</v>
      </c>
    </row>
    <row r="9" spans="2:28" s="46" customFormat="1" x14ac:dyDescent="0.2">
      <c r="B9" s="45" t="s">
        <v>62</v>
      </c>
      <c r="D9" s="48"/>
      <c r="E9" s="50" t="s">
        <v>63</v>
      </c>
      <c r="F9" s="50" t="s">
        <v>63</v>
      </c>
      <c r="G9" s="48"/>
      <c r="I9" s="50">
        <v>0</v>
      </c>
      <c r="J9" s="61"/>
    </row>
    <row r="10" spans="2:28" s="54" customFormat="1" ht="24" customHeight="1" thickBot="1" x14ac:dyDescent="0.25">
      <c r="B10" s="13" t="s">
        <v>64</v>
      </c>
      <c r="D10" s="47" t="s">
        <v>65</v>
      </c>
      <c r="E10" s="47" t="s">
        <v>65</v>
      </c>
      <c r="F10" s="47" t="s">
        <v>65</v>
      </c>
      <c r="G10" s="47" t="s">
        <v>65</v>
      </c>
      <c r="I10" s="47" t="s">
        <v>65</v>
      </c>
      <c r="J10" s="61"/>
    </row>
    <row r="11" spans="2:28" x14ac:dyDescent="0.2">
      <c r="U11" s="1"/>
      <c r="W11" s="1"/>
      <c r="X11" s="1"/>
      <c r="Y11" s="1"/>
    </row>
    <row r="12" spans="2:28" x14ac:dyDescent="0.2">
      <c r="D12" s="89" t="s">
        <v>309</v>
      </c>
      <c r="E12" s="90">
        <v>54.493099999999998</v>
      </c>
      <c r="F12" s="91">
        <v>-1.68024</v>
      </c>
      <c r="G12" s="89" t="s">
        <v>310</v>
      </c>
      <c r="H12" s="87"/>
      <c r="I12" s="89">
        <v>6</v>
      </c>
      <c r="J12" s="89" t="s">
        <v>268</v>
      </c>
    </row>
    <row r="13" spans="2:28" x14ac:dyDescent="0.2">
      <c r="D13" s="89" t="s">
        <v>311</v>
      </c>
      <c r="E13" s="90">
        <v>54.7804</v>
      </c>
      <c r="F13" s="91">
        <v>-1.61453</v>
      </c>
      <c r="G13" s="89" t="s">
        <v>312</v>
      </c>
      <c r="H13" s="87"/>
      <c r="I13" s="89">
        <v>16</v>
      </c>
      <c r="J13" s="89" t="s">
        <v>268</v>
      </c>
    </row>
    <row r="14" spans="2:28" x14ac:dyDescent="0.2">
      <c r="D14" s="89" t="s">
        <v>313</v>
      </c>
      <c r="E14" s="90">
        <v>54.782899999999998</v>
      </c>
      <c r="F14" s="91">
        <v>-1.6155299999999999</v>
      </c>
      <c r="G14" s="89" t="s">
        <v>314</v>
      </c>
      <c r="H14" s="87"/>
      <c r="I14" s="89">
        <v>57</v>
      </c>
      <c r="J14" s="89" t="s">
        <v>268</v>
      </c>
    </row>
    <row r="15" spans="2:28" x14ac:dyDescent="0.2">
      <c r="D15" s="89" t="s">
        <v>315</v>
      </c>
      <c r="E15" s="90">
        <v>54.908377336699999</v>
      </c>
      <c r="F15" s="91">
        <v>-2.2696053043000002</v>
      </c>
      <c r="G15" s="89" t="s">
        <v>316</v>
      </c>
      <c r="H15" s="87"/>
      <c r="I15" s="89">
        <v>20</v>
      </c>
      <c r="J15" s="89" t="s">
        <v>268</v>
      </c>
    </row>
    <row r="16" spans="2:28" x14ac:dyDescent="0.2">
      <c r="D16" s="89" t="s">
        <v>317</v>
      </c>
      <c r="E16" s="90">
        <v>54.812899999999999</v>
      </c>
      <c r="F16" s="91">
        <v>-2.23339</v>
      </c>
      <c r="G16" s="89" t="s">
        <v>318</v>
      </c>
      <c r="H16" s="87"/>
      <c r="I16" s="89">
        <v>0</v>
      </c>
      <c r="J16" s="89" t="s">
        <v>268</v>
      </c>
    </row>
    <row r="17" spans="4:10" x14ac:dyDescent="0.2">
      <c r="D17" s="89" t="s">
        <v>319</v>
      </c>
      <c r="E17" s="90">
        <v>55.396299999999997</v>
      </c>
      <c r="F17" s="91">
        <v>-1.6210199999999999</v>
      </c>
      <c r="G17" s="89" t="s">
        <v>320</v>
      </c>
      <c r="H17" s="87"/>
      <c r="I17" s="89">
        <v>15</v>
      </c>
      <c r="J17" s="89" t="s">
        <v>268</v>
      </c>
    </row>
    <row r="18" spans="4:10" x14ac:dyDescent="0.2">
      <c r="D18" s="89" t="s">
        <v>321</v>
      </c>
      <c r="E18" s="90">
        <v>54.819499999999998</v>
      </c>
      <c r="F18" s="91">
        <v>-2.4460299999999999</v>
      </c>
      <c r="G18" s="89" t="s">
        <v>921</v>
      </c>
      <c r="H18" s="87"/>
      <c r="I18" s="89">
        <v>16</v>
      </c>
      <c r="J18" s="89" t="s">
        <v>268</v>
      </c>
    </row>
    <row r="19" spans="4:10" x14ac:dyDescent="0.2">
      <c r="D19" s="89" t="s">
        <v>322</v>
      </c>
      <c r="E19" s="90">
        <v>54.974299999999999</v>
      </c>
      <c r="F19" s="91">
        <v>-2.3447300000000002</v>
      </c>
      <c r="G19" s="89" t="s">
        <v>323</v>
      </c>
      <c r="H19" s="87"/>
      <c r="I19" s="89">
        <v>10</v>
      </c>
      <c r="J19" s="89" t="s">
        <v>268</v>
      </c>
    </row>
    <row r="20" spans="4:10" x14ac:dyDescent="0.2">
      <c r="D20" s="89" t="s">
        <v>324</v>
      </c>
      <c r="E20" s="90">
        <v>55.052700000000002</v>
      </c>
      <c r="F20" s="91">
        <v>-2.1287699999999998</v>
      </c>
      <c r="G20" s="89" t="s">
        <v>922</v>
      </c>
      <c r="H20" s="87"/>
      <c r="I20" s="89">
        <v>4</v>
      </c>
      <c r="J20" s="89" t="s">
        <v>268</v>
      </c>
    </row>
    <row r="21" spans="4:10" x14ac:dyDescent="0.2">
      <c r="D21" s="89" t="s">
        <v>325</v>
      </c>
      <c r="E21" s="90">
        <v>54.476199999999999</v>
      </c>
      <c r="F21" s="91">
        <v>-1.6441600000000001</v>
      </c>
      <c r="G21" s="89" t="s">
        <v>326</v>
      </c>
      <c r="H21" s="87"/>
      <c r="I21" s="89">
        <v>8</v>
      </c>
      <c r="J21" s="89" t="s">
        <v>268</v>
      </c>
    </row>
    <row r="22" spans="4:10" x14ac:dyDescent="0.2">
      <c r="D22" s="89" t="s">
        <v>327</v>
      </c>
      <c r="E22" s="90">
        <v>55.598199999999999</v>
      </c>
      <c r="F22" s="91">
        <v>-1.8169500000000001</v>
      </c>
      <c r="G22" s="89" t="s">
        <v>328</v>
      </c>
      <c r="H22" s="87"/>
      <c r="I22" s="89">
        <v>36</v>
      </c>
      <c r="J22" s="89" t="s">
        <v>268</v>
      </c>
    </row>
    <row r="23" spans="4:10" x14ac:dyDescent="0.2">
      <c r="D23" s="89" t="s">
        <v>329</v>
      </c>
      <c r="E23" s="90">
        <v>55.140900000000002</v>
      </c>
      <c r="F23" s="91">
        <v>-2.2553700000000001</v>
      </c>
      <c r="G23" s="89" t="s">
        <v>330</v>
      </c>
      <c r="H23" s="87"/>
      <c r="I23" s="89">
        <v>22</v>
      </c>
      <c r="J23" s="89" t="s">
        <v>268</v>
      </c>
    </row>
    <row r="24" spans="4:10" x14ac:dyDescent="0.2">
      <c r="D24" s="89" t="s">
        <v>331</v>
      </c>
      <c r="E24" s="90">
        <v>55.103400000000001</v>
      </c>
      <c r="F24" s="91">
        <v>-1.8376600000000001</v>
      </c>
      <c r="G24" s="89" t="s">
        <v>332</v>
      </c>
      <c r="H24" s="87"/>
      <c r="I24" s="89">
        <v>2</v>
      </c>
      <c r="J24" s="89" t="s">
        <v>268</v>
      </c>
    </row>
    <row r="25" spans="4:10" x14ac:dyDescent="0.2">
      <c r="D25" s="89" t="s">
        <v>333</v>
      </c>
      <c r="E25" s="90">
        <v>55.073300000000003</v>
      </c>
      <c r="F25" s="91">
        <v>-1.72858</v>
      </c>
      <c r="G25" s="89" t="s">
        <v>334</v>
      </c>
      <c r="H25" s="87"/>
      <c r="I25" s="89">
        <v>1</v>
      </c>
      <c r="J25" s="89" t="s">
        <v>268</v>
      </c>
    </row>
    <row r="26" spans="4:10" x14ac:dyDescent="0.2">
      <c r="D26" s="89" t="s">
        <v>335</v>
      </c>
      <c r="E26" s="90">
        <v>55.093499999999999</v>
      </c>
      <c r="F26" s="91" t="s">
        <v>336</v>
      </c>
      <c r="G26" s="89" t="s">
        <v>923</v>
      </c>
      <c r="H26" s="87"/>
      <c r="I26" s="89">
        <v>0</v>
      </c>
      <c r="J26" s="89" t="s">
        <v>268</v>
      </c>
    </row>
    <row r="27" spans="4:10" x14ac:dyDescent="0.2">
      <c r="D27" s="89" t="s">
        <v>337</v>
      </c>
      <c r="E27" s="90">
        <v>54.671599999999998</v>
      </c>
      <c r="F27" s="91">
        <v>-1.49221</v>
      </c>
      <c r="G27" s="89" t="s">
        <v>338</v>
      </c>
      <c r="H27" s="87"/>
      <c r="I27" s="89">
        <v>17</v>
      </c>
      <c r="J27" s="89" t="s">
        <v>268</v>
      </c>
    </row>
    <row r="28" spans="4:10" x14ac:dyDescent="0.2">
      <c r="D28" s="89" t="s">
        <v>339</v>
      </c>
      <c r="E28" s="90">
        <v>54.5869</v>
      </c>
      <c r="F28" s="91">
        <v>-1.44286</v>
      </c>
      <c r="G28" s="89" t="s">
        <v>340</v>
      </c>
      <c r="H28" s="87"/>
      <c r="I28" s="89">
        <v>27</v>
      </c>
      <c r="J28" s="89" t="s">
        <v>268</v>
      </c>
    </row>
    <row r="29" spans="4:10" x14ac:dyDescent="0.2">
      <c r="D29" s="89" t="s">
        <v>341</v>
      </c>
      <c r="E29" s="90">
        <v>54.8476</v>
      </c>
      <c r="F29" s="91">
        <v>-2.05036</v>
      </c>
      <c r="G29" s="89" t="s">
        <v>924</v>
      </c>
      <c r="H29" s="87"/>
      <c r="I29" s="89">
        <v>4</v>
      </c>
      <c r="J29" s="89" t="s">
        <v>268</v>
      </c>
    </row>
    <row r="30" spans="4:10" x14ac:dyDescent="0.2">
      <c r="D30" s="89" t="s">
        <v>342</v>
      </c>
      <c r="E30" s="90">
        <v>55.1738</v>
      </c>
      <c r="F30" s="91">
        <v>-1.6243099999999999</v>
      </c>
      <c r="G30" s="89" t="s">
        <v>925</v>
      </c>
      <c r="H30" s="87"/>
      <c r="I30" s="89">
        <v>0</v>
      </c>
      <c r="J30" s="89" t="s">
        <v>268</v>
      </c>
    </row>
    <row r="31" spans="4:10" x14ac:dyDescent="0.2">
      <c r="D31" s="89" t="s">
        <v>343</v>
      </c>
      <c r="E31" s="90">
        <v>55.427100000000003</v>
      </c>
      <c r="F31" s="91">
        <v>-1.6064400000000001</v>
      </c>
      <c r="G31" s="89" t="s">
        <v>344</v>
      </c>
      <c r="H31" s="87"/>
      <c r="I31" s="89">
        <v>33</v>
      </c>
      <c r="J31" s="89" t="s">
        <v>268</v>
      </c>
    </row>
    <row r="32" spans="4:10" x14ac:dyDescent="0.2">
      <c r="D32" s="89" t="s">
        <v>345</v>
      </c>
      <c r="E32" s="90">
        <v>55.6706</v>
      </c>
      <c r="F32" s="91">
        <v>-2.00603</v>
      </c>
      <c r="G32" s="89" t="s">
        <v>943</v>
      </c>
      <c r="H32" s="87"/>
      <c r="I32" s="89">
        <v>2</v>
      </c>
      <c r="J32" s="89" t="s">
        <v>270</v>
      </c>
    </row>
    <row r="33" spans="4:10" x14ac:dyDescent="0.2">
      <c r="D33" s="89" t="s">
        <v>346</v>
      </c>
      <c r="E33" s="90">
        <v>54.649099999999997</v>
      </c>
      <c r="F33" s="91">
        <v>-1.50749</v>
      </c>
      <c r="G33" s="89" t="s">
        <v>347</v>
      </c>
      <c r="H33" s="87"/>
      <c r="I33" s="89">
        <v>0</v>
      </c>
      <c r="J33" s="89" t="s">
        <v>268</v>
      </c>
    </row>
    <row r="34" spans="4:10" x14ac:dyDescent="0.2">
      <c r="D34" s="89" t="s">
        <v>348</v>
      </c>
      <c r="E34" s="90" t="s">
        <v>349</v>
      </c>
      <c r="F34" s="91">
        <v>-1.65194</v>
      </c>
      <c r="G34" s="89" t="s">
        <v>350</v>
      </c>
      <c r="H34" s="87"/>
      <c r="I34" s="89">
        <v>0</v>
      </c>
      <c r="J34" s="89" t="s">
        <v>268</v>
      </c>
    </row>
    <row r="35" spans="4:10" x14ac:dyDescent="0.2">
      <c r="D35" s="89" t="s">
        <v>351</v>
      </c>
      <c r="E35" s="90">
        <v>55.634300000000003</v>
      </c>
      <c r="F35" s="91">
        <v>-2.17401</v>
      </c>
      <c r="G35" s="89" t="s">
        <v>352</v>
      </c>
      <c r="H35" s="87"/>
      <c r="I35" s="89">
        <v>1</v>
      </c>
      <c r="J35" s="89" t="s">
        <v>270</v>
      </c>
    </row>
    <row r="36" spans="4:10" x14ac:dyDescent="0.2">
      <c r="D36" s="89" t="s">
        <v>353</v>
      </c>
      <c r="E36" s="90">
        <v>54.811199999999999</v>
      </c>
      <c r="F36" s="91">
        <v>-1.55637</v>
      </c>
      <c r="G36" s="89" t="s">
        <v>354</v>
      </c>
      <c r="H36" s="87"/>
      <c r="I36" s="89">
        <v>64</v>
      </c>
      <c r="J36" s="89" t="s">
        <v>268</v>
      </c>
    </row>
    <row r="37" spans="4:10" x14ac:dyDescent="0.2">
      <c r="D37" s="89" t="s">
        <v>355</v>
      </c>
      <c r="E37" s="90">
        <v>54.935299999999998</v>
      </c>
      <c r="F37" s="91">
        <v>-1.93967</v>
      </c>
      <c r="G37" s="89" t="s">
        <v>356</v>
      </c>
      <c r="H37" s="87"/>
      <c r="I37" s="89">
        <v>1</v>
      </c>
      <c r="J37" s="89" t="s">
        <v>268</v>
      </c>
    </row>
    <row r="38" spans="4:10" x14ac:dyDescent="0.2">
      <c r="D38" s="89" t="s">
        <v>357</v>
      </c>
      <c r="E38" s="90">
        <v>54.9617</v>
      </c>
      <c r="F38" s="91">
        <v>-2.1106099999999999</v>
      </c>
      <c r="G38" s="89" t="s">
        <v>358</v>
      </c>
      <c r="H38" s="87"/>
      <c r="I38" s="89">
        <v>0</v>
      </c>
      <c r="J38" s="89" t="s">
        <v>268</v>
      </c>
    </row>
    <row r="39" spans="4:10" x14ac:dyDescent="0.2">
      <c r="D39" s="89" t="s">
        <v>359</v>
      </c>
      <c r="E39" s="90">
        <v>54.624899999999997</v>
      </c>
      <c r="F39" s="91" t="s">
        <v>360</v>
      </c>
      <c r="G39" s="89" t="s">
        <v>361</v>
      </c>
      <c r="H39" s="87"/>
      <c r="I39" s="89">
        <v>19</v>
      </c>
      <c r="J39" s="89" t="s">
        <v>362</v>
      </c>
    </row>
    <row r="40" spans="4:10" x14ac:dyDescent="0.2">
      <c r="D40" s="89" t="s">
        <v>363</v>
      </c>
      <c r="E40" s="90">
        <v>55.227200000000003</v>
      </c>
      <c r="F40" s="91">
        <v>-2.5792299999999999</v>
      </c>
      <c r="G40" s="89" t="s">
        <v>364</v>
      </c>
      <c r="H40" s="87"/>
      <c r="I40" s="89">
        <v>2</v>
      </c>
      <c r="J40" s="89" t="s">
        <v>268</v>
      </c>
    </row>
    <row r="41" spans="4:10" x14ac:dyDescent="0.2">
      <c r="D41" s="89" t="s">
        <v>365</v>
      </c>
      <c r="E41" s="90">
        <v>55.316400000000002</v>
      </c>
      <c r="F41" s="91">
        <v>-2.3696600000000001</v>
      </c>
      <c r="G41" s="89" t="s">
        <v>366</v>
      </c>
      <c r="H41" s="87"/>
      <c r="I41" s="89">
        <v>5</v>
      </c>
      <c r="J41" s="89" t="s">
        <v>268</v>
      </c>
    </row>
    <row r="42" spans="4:10" x14ac:dyDescent="0.2">
      <c r="D42" s="89" t="s">
        <v>367</v>
      </c>
      <c r="E42" s="90">
        <v>55.118600000000001</v>
      </c>
      <c r="F42" s="91">
        <v>-1.94573</v>
      </c>
      <c r="G42" s="89" t="s">
        <v>368</v>
      </c>
      <c r="H42" s="87"/>
      <c r="I42" s="89">
        <v>1</v>
      </c>
      <c r="J42" s="89" t="s">
        <v>268</v>
      </c>
    </row>
    <row r="43" spans="4:10" x14ac:dyDescent="0.2">
      <c r="D43" s="89" t="s">
        <v>369</v>
      </c>
      <c r="E43" s="90">
        <v>54.437199999999997</v>
      </c>
      <c r="F43" s="91">
        <v>-1.21936</v>
      </c>
      <c r="G43" s="89" t="s">
        <v>926</v>
      </c>
      <c r="H43" s="87"/>
      <c r="I43" s="89">
        <v>5</v>
      </c>
      <c r="J43" s="89" t="s">
        <v>268</v>
      </c>
    </row>
    <row r="44" spans="4:10" x14ac:dyDescent="0.2">
      <c r="D44" s="89" t="s">
        <v>370</v>
      </c>
      <c r="E44" s="90">
        <v>54.739100000000001</v>
      </c>
      <c r="F44" s="91">
        <v>-1.46875</v>
      </c>
      <c r="G44" s="89" t="s">
        <v>371</v>
      </c>
      <c r="H44" s="87"/>
      <c r="I44" s="89">
        <v>11</v>
      </c>
      <c r="J44" s="89" t="s">
        <v>268</v>
      </c>
    </row>
    <row r="45" spans="4:10" x14ac:dyDescent="0.2">
      <c r="D45" s="89" t="s">
        <v>372</v>
      </c>
      <c r="E45" s="90">
        <v>54.8992</v>
      </c>
      <c r="F45" s="91">
        <v>-1.68316</v>
      </c>
      <c r="G45" s="89" t="s">
        <v>373</v>
      </c>
      <c r="H45" s="87"/>
      <c r="I45" s="89">
        <v>3</v>
      </c>
      <c r="J45" s="89" t="s">
        <v>268</v>
      </c>
    </row>
    <row r="46" spans="4:10" x14ac:dyDescent="0.2">
      <c r="D46" s="89" t="s">
        <v>374</v>
      </c>
      <c r="E46" s="90">
        <v>55.5518</v>
      </c>
      <c r="F46" s="91">
        <v>-1.91005</v>
      </c>
      <c r="G46" s="89" t="s">
        <v>375</v>
      </c>
      <c r="H46" s="87"/>
      <c r="I46" s="89">
        <v>3</v>
      </c>
      <c r="J46" s="89" t="s">
        <v>268</v>
      </c>
    </row>
    <row r="47" spans="4:10" x14ac:dyDescent="0.2">
      <c r="D47" s="89" t="s">
        <v>376</v>
      </c>
      <c r="E47" s="90">
        <v>54.979199999999999</v>
      </c>
      <c r="F47" s="91" t="s">
        <v>377</v>
      </c>
      <c r="G47" s="89" t="s">
        <v>378</v>
      </c>
      <c r="H47" s="87"/>
      <c r="I47" s="89">
        <v>0</v>
      </c>
      <c r="J47" s="89" t="s">
        <v>268</v>
      </c>
    </row>
    <row r="48" spans="4:10" x14ac:dyDescent="0.2">
      <c r="D48" s="89" t="s">
        <v>379</v>
      </c>
      <c r="E48" s="90">
        <v>54.943100000000001</v>
      </c>
      <c r="F48" s="91">
        <v>-1.8006200000000001</v>
      </c>
      <c r="G48" s="89" t="s">
        <v>380</v>
      </c>
      <c r="H48" s="87"/>
      <c r="I48" s="89">
        <v>1</v>
      </c>
      <c r="J48" s="89" t="s">
        <v>268</v>
      </c>
    </row>
    <row r="49" spans="4:10" x14ac:dyDescent="0.2">
      <c r="D49" s="89" t="s">
        <v>381</v>
      </c>
      <c r="E49" s="90">
        <v>54.928100000000001</v>
      </c>
      <c r="F49" s="91" t="s">
        <v>382</v>
      </c>
      <c r="G49" s="89" t="s">
        <v>383</v>
      </c>
      <c r="H49" s="87"/>
      <c r="I49" s="89">
        <v>0</v>
      </c>
      <c r="J49" s="89" t="s">
        <v>268</v>
      </c>
    </row>
    <row r="50" spans="4:10" x14ac:dyDescent="0.2">
      <c r="D50" s="89" t="s">
        <v>384</v>
      </c>
      <c r="E50" s="90">
        <v>54.618200000000002</v>
      </c>
      <c r="F50" s="91">
        <v>-1.7922400000000001</v>
      </c>
      <c r="G50" s="89" t="s">
        <v>385</v>
      </c>
      <c r="H50" s="87"/>
      <c r="I50" s="89">
        <v>17</v>
      </c>
      <c r="J50" s="89" t="s">
        <v>362</v>
      </c>
    </row>
    <row r="51" spans="4:10" x14ac:dyDescent="0.2">
      <c r="D51" s="89" t="s">
        <v>386</v>
      </c>
      <c r="E51" s="90">
        <v>55.069600000000001</v>
      </c>
      <c r="F51" s="91">
        <v>-2.0741399999999999</v>
      </c>
      <c r="G51" s="89" t="s">
        <v>387</v>
      </c>
      <c r="H51" s="87"/>
      <c r="I51" s="89">
        <v>0</v>
      </c>
      <c r="J51" s="89" t="s">
        <v>268</v>
      </c>
    </row>
    <row r="52" spans="4:10" x14ac:dyDescent="0.2">
      <c r="D52" s="89" t="s">
        <v>388</v>
      </c>
      <c r="E52" s="90">
        <v>55.646500000000003</v>
      </c>
      <c r="F52" s="91">
        <v>-2.2338399999999998</v>
      </c>
      <c r="G52" s="89" t="s">
        <v>389</v>
      </c>
      <c r="H52" s="87"/>
      <c r="I52" s="89">
        <v>4</v>
      </c>
      <c r="J52" s="89" t="s">
        <v>268</v>
      </c>
    </row>
    <row r="53" spans="4:10" x14ac:dyDescent="0.2">
      <c r="D53" s="89" t="s">
        <v>390</v>
      </c>
      <c r="E53" s="90">
        <v>55.636600000000001</v>
      </c>
      <c r="F53" s="91">
        <v>-2.1293700000000002</v>
      </c>
      <c r="G53" s="89" t="s">
        <v>391</v>
      </c>
      <c r="H53" s="87"/>
      <c r="I53" s="89">
        <v>1</v>
      </c>
      <c r="J53" s="89" t="s">
        <v>268</v>
      </c>
    </row>
    <row r="54" spans="4:10" x14ac:dyDescent="0.2">
      <c r="D54" s="89" t="s">
        <v>392</v>
      </c>
      <c r="E54" s="90">
        <v>55.042700000000004</v>
      </c>
      <c r="F54" s="91">
        <v>-1.8257099999999999</v>
      </c>
      <c r="G54" s="89" t="s">
        <v>393</v>
      </c>
      <c r="H54" s="87"/>
      <c r="I54" s="89">
        <v>0</v>
      </c>
      <c r="J54" s="89" t="s">
        <v>268</v>
      </c>
    </row>
    <row r="55" spans="4:10" x14ac:dyDescent="0.2">
      <c r="D55" s="89" t="s">
        <v>394</v>
      </c>
      <c r="E55" s="90">
        <v>54.883870742399999</v>
      </c>
      <c r="F55" s="91">
        <v>-1.7549374633999999</v>
      </c>
      <c r="G55" s="89" t="s">
        <v>395</v>
      </c>
      <c r="H55" s="87"/>
      <c r="I55" s="89">
        <v>42</v>
      </c>
      <c r="J55" s="89" t="s">
        <v>268</v>
      </c>
    </row>
    <row r="56" spans="4:10" x14ac:dyDescent="0.2">
      <c r="D56" s="89" t="s">
        <v>396</v>
      </c>
      <c r="E56" s="90">
        <v>55.472700000000003</v>
      </c>
      <c r="F56" s="91">
        <v>-1.60423</v>
      </c>
      <c r="G56" s="89" t="s">
        <v>397</v>
      </c>
      <c r="H56" s="87"/>
      <c r="I56" s="89">
        <v>11</v>
      </c>
      <c r="J56" s="89" t="s">
        <v>268</v>
      </c>
    </row>
    <row r="57" spans="4:10" x14ac:dyDescent="0.2">
      <c r="D57" s="89" t="s">
        <v>398</v>
      </c>
      <c r="E57" s="90" t="s">
        <v>399</v>
      </c>
      <c r="F57" s="91">
        <v>-1.75725</v>
      </c>
      <c r="G57" s="89" t="s">
        <v>400</v>
      </c>
      <c r="H57" s="87"/>
      <c r="I57" s="89">
        <v>1</v>
      </c>
      <c r="J57" s="89" t="s">
        <v>268</v>
      </c>
    </row>
    <row r="58" spans="4:10" x14ac:dyDescent="0.2">
      <c r="D58" s="89" t="s">
        <v>401</v>
      </c>
      <c r="E58" s="90">
        <v>54.6995</v>
      </c>
      <c r="F58" s="91">
        <v>-1.54277</v>
      </c>
      <c r="G58" s="89" t="s">
        <v>402</v>
      </c>
      <c r="H58" s="87"/>
      <c r="I58" s="89">
        <v>3</v>
      </c>
      <c r="J58" s="89" t="s">
        <v>268</v>
      </c>
    </row>
    <row r="59" spans="4:10" x14ac:dyDescent="0.2">
      <c r="D59" s="89" t="s">
        <v>403</v>
      </c>
      <c r="E59" s="90">
        <v>54.485500000000002</v>
      </c>
      <c r="F59" s="91">
        <v>-1.74681</v>
      </c>
      <c r="G59" s="89" t="s">
        <v>927</v>
      </c>
      <c r="H59" s="87"/>
      <c r="I59" s="89">
        <v>1</v>
      </c>
      <c r="J59" s="89" t="s">
        <v>268</v>
      </c>
    </row>
    <row r="60" spans="4:10" x14ac:dyDescent="0.2">
      <c r="D60" s="89" t="s">
        <v>404</v>
      </c>
      <c r="E60" s="90">
        <v>55.176499999999997</v>
      </c>
      <c r="F60" s="91">
        <v>-2.14655</v>
      </c>
      <c r="G60" s="89" t="s">
        <v>405</v>
      </c>
      <c r="H60" s="87"/>
      <c r="I60" s="89">
        <v>2</v>
      </c>
      <c r="J60" s="89" t="s">
        <v>268</v>
      </c>
    </row>
    <row r="61" spans="4:10" x14ac:dyDescent="0.2">
      <c r="D61" s="89" t="s">
        <v>406</v>
      </c>
      <c r="E61" s="90">
        <v>54.8429</v>
      </c>
      <c r="F61" s="91">
        <v>-1.63164</v>
      </c>
      <c r="G61" s="89" t="s">
        <v>407</v>
      </c>
      <c r="H61" s="87"/>
      <c r="I61" s="89">
        <v>7</v>
      </c>
      <c r="J61" s="89" t="s">
        <v>268</v>
      </c>
    </row>
    <row r="62" spans="4:10" x14ac:dyDescent="0.2">
      <c r="D62" s="89" t="s">
        <v>408</v>
      </c>
      <c r="E62" s="90">
        <v>54.842700000000001</v>
      </c>
      <c r="F62" s="91">
        <v>-1.9787600000000001</v>
      </c>
      <c r="G62" s="89" t="s">
        <v>928</v>
      </c>
      <c r="H62" s="87"/>
      <c r="I62" s="89">
        <v>4</v>
      </c>
      <c r="J62" s="89" t="s">
        <v>268</v>
      </c>
    </row>
    <row r="63" spans="4:10" x14ac:dyDescent="0.2">
      <c r="D63" s="89" t="s">
        <v>409</v>
      </c>
      <c r="E63" s="90">
        <v>55.463799999999999</v>
      </c>
      <c r="F63" s="91">
        <v>-1.8208299999999999</v>
      </c>
      <c r="G63" s="89" t="s">
        <v>410</v>
      </c>
      <c r="H63" s="87"/>
      <c r="I63" s="89">
        <v>2</v>
      </c>
      <c r="J63" s="89" t="s">
        <v>268</v>
      </c>
    </row>
    <row r="64" spans="4:10" x14ac:dyDescent="0.2">
      <c r="D64" s="89" t="s">
        <v>411</v>
      </c>
      <c r="E64" s="90">
        <v>55.524500000000003</v>
      </c>
      <c r="F64" s="91">
        <v>-1.73082</v>
      </c>
      <c r="G64" s="89" t="s">
        <v>412</v>
      </c>
      <c r="H64" s="87"/>
      <c r="I64" s="89">
        <v>4</v>
      </c>
      <c r="J64" s="89" t="s">
        <v>268</v>
      </c>
    </row>
    <row r="65" spans="4:10" x14ac:dyDescent="0.2">
      <c r="D65" s="89" t="s">
        <v>413</v>
      </c>
      <c r="E65" s="90">
        <v>55.231099999999998</v>
      </c>
      <c r="F65" s="91">
        <v>-2.1004200000000002</v>
      </c>
      <c r="G65" s="89" t="s">
        <v>414</v>
      </c>
      <c r="H65" s="87"/>
      <c r="I65" s="89">
        <v>3</v>
      </c>
      <c r="J65" s="89" t="s">
        <v>268</v>
      </c>
    </row>
    <row r="66" spans="4:10" x14ac:dyDescent="0.2">
      <c r="D66" s="89" t="s">
        <v>415</v>
      </c>
      <c r="E66" s="90">
        <v>54.548739652499997</v>
      </c>
      <c r="F66" s="91">
        <v>-1.3743598932000001</v>
      </c>
      <c r="G66" s="89" t="s">
        <v>416</v>
      </c>
      <c r="H66" s="87"/>
      <c r="I66" s="89">
        <v>1</v>
      </c>
      <c r="J66" s="89" t="s">
        <v>268</v>
      </c>
    </row>
    <row r="67" spans="4:10" x14ac:dyDescent="0.2">
      <c r="D67" s="89" t="s">
        <v>417</v>
      </c>
      <c r="E67" s="90">
        <v>55.489800000000002</v>
      </c>
      <c r="F67" s="91" t="s">
        <v>418</v>
      </c>
      <c r="G67" s="89" t="s">
        <v>419</v>
      </c>
      <c r="H67" s="87"/>
      <c r="I67" s="89">
        <v>16</v>
      </c>
      <c r="J67" s="89" t="s">
        <v>268</v>
      </c>
    </row>
    <row r="68" spans="4:10" x14ac:dyDescent="0.2">
      <c r="D68" s="89" t="s">
        <v>420</v>
      </c>
      <c r="E68" s="90" t="s">
        <v>421</v>
      </c>
      <c r="F68" s="91">
        <v>-1.7214100000000001</v>
      </c>
      <c r="G68" s="89" t="s">
        <v>422</v>
      </c>
      <c r="H68" s="87"/>
      <c r="I68" s="89">
        <v>3</v>
      </c>
      <c r="J68" s="89" t="s">
        <v>268</v>
      </c>
    </row>
    <row r="69" spans="4:10" x14ac:dyDescent="0.2">
      <c r="D69" s="89" t="s">
        <v>423</v>
      </c>
      <c r="E69" s="90">
        <v>54.5122</v>
      </c>
      <c r="F69" s="91">
        <v>-1.7476499999999999</v>
      </c>
      <c r="G69" s="89" t="s">
        <v>929</v>
      </c>
      <c r="H69" s="87"/>
      <c r="I69" s="89">
        <v>2</v>
      </c>
      <c r="J69" s="89" t="s">
        <v>268</v>
      </c>
    </row>
    <row r="70" spans="4:10" x14ac:dyDescent="0.2">
      <c r="D70" s="89" t="s">
        <v>424</v>
      </c>
      <c r="E70" s="90">
        <v>55.176600000000001</v>
      </c>
      <c r="F70" s="91">
        <v>-2.4358399999999998</v>
      </c>
      <c r="G70" s="89" t="s">
        <v>425</v>
      </c>
      <c r="H70" s="87"/>
      <c r="I70" s="89">
        <v>3</v>
      </c>
      <c r="J70" s="89" t="s">
        <v>268</v>
      </c>
    </row>
    <row r="71" spans="4:10" x14ac:dyDescent="0.2">
      <c r="D71" s="89" t="s">
        <v>426</v>
      </c>
      <c r="E71" s="90">
        <v>54.564700000000002</v>
      </c>
      <c r="F71" s="91" t="s">
        <v>427</v>
      </c>
      <c r="G71" s="89" t="s">
        <v>428</v>
      </c>
      <c r="H71" s="87"/>
      <c r="I71" s="89">
        <v>0</v>
      </c>
      <c r="J71" s="89" t="s">
        <v>268</v>
      </c>
    </row>
    <row r="72" spans="4:10" x14ac:dyDescent="0.2">
      <c r="D72" s="89" t="s">
        <v>429</v>
      </c>
      <c r="E72" s="90">
        <v>55.2997058427</v>
      </c>
      <c r="F72" s="91">
        <v>-1.7009288237</v>
      </c>
      <c r="G72" s="89" t="s">
        <v>430</v>
      </c>
      <c r="H72" s="87"/>
      <c r="I72" s="89">
        <v>52</v>
      </c>
      <c r="J72" s="89" t="s">
        <v>268</v>
      </c>
    </row>
    <row r="73" spans="4:10" x14ac:dyDescent="0.2">
      <c r="D73" s="89" t="s">
        <v>431</v>
      </c>
      <c r="E73" s="90">
        <v>55.654200000000003</v>
      </c>
      <c r="F73" s="91">
        <v>-1.8930499999999999</v>
      </c>
      <c r="G73" s="89" t="s">
        <v>432</v>
      </c>
      <c r="H73" s="87"/>
      <c r="I73" s="89">
        <v>1</v>
      </c>
      <c r="J73" s="89" t="s">
        <v>268</v>
      </c>
    </row>
    <row r="74" spans="4:10" x14ac:dyDescent="0.2">
      <c r="D74" s="89" t="s">
        <v>433</v>
      </c>
      <c r="E74" s="90">
        <v>54.702399999999997</v>
      </c>
      <c r="F74" s="91">
        <v>-1.78871</v>
      </c>
      <c r="G74" s="89" t="s">
        <v>434</v>
      </c>
      <c r="H74" s="87"/>
      <c r="I74" s="89">
        <v>3</v>
      </c>
      <c r="J74" s="89" t="s">
        <v>268</v>
      </c>
    </row>
    <row r="75" spans="4:10" x14ac:dyDescent="0.2">
      <c r="D75" s="89" t="s">
        <v>435</v>
      </c>
      <c r="E75" s="90">
        <v>55.003700000000002</v>
      </c>
      <c r="F75" s="91">
        <v>-2.1798500000000001</v>
      </c>
      <c r="G75" s="89" t="s">
        <v>436</v>
      </c>
      <c r="H75" s="87"/>
      <c r="I75" s="89">
        <v>13</v>
      </c>
      <c r="J75" s="89" t="s">
        <v>268</v>
      </c>
    </row>
    <row r="76" spans="4:10" x14ac:dyDescent="0.2">
      <c r="D76" s="89" t="s">
        <v>437</v>
      </c>
      <c r="E76" s="90">
        <v>54.727200000000003</v>
      </c>
      <c r="F76" s="91">
        <v>-1.93329</v>
      </c>
      <c r="G76" s="89" t="s">
        <v>438</v>
      </c>
      <c r="H76" s="87"/>
      <c r="I76" s="89">
        <v>5</v>
      </c>
      <c r="J76" s="89" t="s">
        <v>268</v>
      </c>
    </row>
    <row r="77" spans="4:10" x14ac:dyDescent="0.2">
      <c r="D77" s="89" t="s">
        <v>439</v>
      </c>
      <c r="E77" s="90">
        <v>54.542299999999997</v>
      </c>
      <c r="F77" s="91">
        <v>-1.7280199999999999</v>
      </c>
      <c r="G77" s="89" t="s">
        <v>440</v>
      </c>
      <c r="H77" s="87"/>
      <c r="I77" s="89">
        <v>24</v>
      </c>
      <c r="J77" s="89" t="s">
        <v>268</v>
      </c>
    </row>
    <row r="78" spans="4:10" x14ac:dyDescent="0.2">
      <c r="D78" s="89" t="s">
        <v>441</v>
      </c>
      <c r="E78" s="90">
        <v>54.572899999999997</v>
      </c>
      <c r="F78" s="91">
        <v>-1.70418</v>
      </c>
      <c r="G78" s="89" t="s">
        <v>442</v>
      </c>
      <c r="H78" s="87"/>
      <c r="I78" s="89">
        <v>1</v>
      </c>
      <c r="J78" s="89" t="s">
        <v>268</v>
      </c>
    </row>
    <row r="79" spans="4:10" x14ac:dyDescent="0.2">
      <c r="D79" s="89" t="s">
        <v>443</v>
      </c>
      <c r="E79" s="90">
        <v>55.418900000000001</v>
      </c>
      <c r="F79" s="91">
        <v>-1.8947099999999999</v>
      </c>
      <c r="G79" s="89" t="s">
        <v>930</v>
      </c>
      <c r="H79" s="87"/>
      <c r="I79" s="89">
        <v>3</v>
      </c>
      <c r="J79" s="89" t="s">
        <v>268</v>
      </c>
    </row>
    <row r="80" spans="4:10" x14ac:dyDescent="0.2">
      <c r="D80" s="89" t="s">
        <v>444</v>
      </c>
      <c r="E80" s="90">
        <v>54.520800000000001</v>
      </c>
      <c r="F80" s="91">
        <v>-1.42584</v>
      </c>
      <c r="G80" s="89" t="s">
        <v>445</v>
      </c>
      <c r="H80" s="87"/>
      <c r="I80" s="89">
        <v>19</v>
      </c>
      <c r="J80" s="89" t="s">
        <v>268</v>
      </c>
    </row>
    <row r="81" spans="4:10" x14ac:dyDescent="0.2">
      <c r="D81" s="89" t="s">
        <v>446</v>
      </c>
      <c r="E81" s="90">
        <v>54.636499999999998</v>
      </c>
      <c r="F81" s="91">
        <v>-1.1984600000000001</v>
      </c>
      <c r="G81" s="89" t="s">
        <v>447</v>
      </c>
      <c r="H81" s="87"/>
      <c r="I81" s="89">
        <v>2</v>
      </c>
      <c r="J81" s="89" t="s">
        <v>268</v>
      </c>
    </row>
    <row r="82" spans="4:10" x14ac:dyDescent="0.2">
      <c r="D82" s="89" t="s">
        <v>448</v>
      </c>
      <c r="E82" s="90">
        <v>54.456600000000002</v>
      </c>
      <c r="F82" s="91">
        <v>-1.1660900000000001</v>
      </c>
      <c r="G82" s="89" t="s">
        <v>449</v>
      </c>
      <c r="H82" s="87"/>
      <c r="I82" s="89">
        <v>13</v>
      </c>
      <c r="J82" s="89" t="s">
        <v>268</v>
      </c>
    </row>
    <row r="83" spans="4:10" x14ac:dyDescent="0.2">
      <c r="D83" s="89" t="s">
        <v>450</v>
      </c>
      <c r="E83" s="90">
        <v>54.921100000000003</v>
      </c>
      <c r="F83" s="91">
        <v>-2.51119</v>
      </c>
      <c r="G83" s="89" t="s">
        <v>451</v>
      </c>
      <c r="H83" s="87"/>
      <c r="I83" s="89">
        <v>1</v>
      </c>
      <c r="J83" s="89" t="s">
        <v>268</v>
      </c>
    </row>
    <row r="84" spans="4:10" x14ac:dyDescent="0.2">
      <c r="D84" s="89" t="s">
        <v>452</v>
      </c>
      <c r="E84" s="90">
        <v>55.0321</v>
      </c>
      <c r="F84" s="91">
        <v>-1.98976</v>
      </c>
      <c r="G84" s="89" t="s">
        <v>453</v>
      </c>
      <c r="H84" s="87"/>
      <c r="I84" s="89">
        <v>3</v>
      </c>
      <c r="J84" s="89" t="s">
        <v>268</v>
      </c>
    </row>
    <row r="85" spans="4:10" x14ac:dyDescent="0.2">
      <c r="D85" s="89" t="s">
        <v>454</v>
      </c>
      <c r="E85" s="90" t="s">
        <v>455</v>
      </c>
      <c r="F85" s="91">
        <v>-1.23709</v>
      </c>
      <c r="G85" s="89" t="s">
        <v>456</v>
      </c>
      <c r="H85" s="87"/>
      <c r="I85" s="89">
        <v>11</v>
      </c>
      <c r="J85" s="89" t="s">
        <v>268</v>
      </c>
    </row>
    <row r="86" spans="4:10" x14ac:dyDescent="0.2">
      <c r="D86" s="89" t="s">
        <v>457</v>
      </c>
      <c r="E86" s="90">
        <v>55.178100000000001</v>
      </c>
      <c r="F86" s="91">
        <v>-2.3231899999999999</v>
      </c>
      <c r="G86" s="89" t="s">
        <v>458</v>
      </c>
      <c r="H86" s="87"/>
      <c r="I86" s="89">
        <v>1</v>
      </c>
      <c r="J86" s="89" t="s">
        <v>270</v>
      </c>
    </row>
    <row r="87" spans="4:10" x14ac:dyDescent="0.2">
      <c r="D87" s="89" t="s">
        <v>459</v>
      </c>
      <c r="E87" s="90">
        <v>54.976500000000001</v>
      </c>
      <c r="F87" s="91">
        <v>-2.5292300000000001</v>
      </c>
      <c r="G87" s="89" t="s">
        <v>460</v>
      </c>
      <c r="H87" s="87"/>
      <c r="I87" s="89">
        <v>4</v>
      </c>
      <c r="J87" s="89" t="s">
        <v>268</v>
      </c>
    </row>
    <row r="88" spans="4:10" x14ac:dyDescent="0.2">
      <c r="D88" s="89" t="s">
        <v>461</v>
      </c>
      <c r="E88" s="90">
        <v>54.492199999999997</v>
      </c>
      <c r="F88" s="91">
        <v>-1.0988100000000001</v>
      </c>
      <c r="G88" s="89" t="s">
        <v>462</v>
      </c>
      <c r="H88" s="87"/>
      <c r="I88" s="89">
        <v>1</v>
      </c>
      <c r="J88" s="89" t="s">
        <v>268</v>
      </c>
    </row>
    <row r="89" spans="4:10" x14ac:dyDescent="0.2">
      <c r="D89" s="89" t="s">
        <v>463</v>
      </c>
      <c r="E89" s="90">
        <v>55.139099999999999</v>
      </c>
      <c r="F89" s="91">
        <v>-1.72001</v>
      </c>
      <c r="G89" s="89" t="s">
        <v>464</v>
      </c>
      <c r="H89" s="87"/>
      <c r="I89" s="89">
        <v>1</v>
      </c>
      <c r="J89" s="89" t="s">
        <v>268</v>
      </c>
    </row>
    <row r="90" spans="4:10" x14ac:dyDescent="0.2">
      <c r="D90" s="89" t="s">
        <v>465</v>
      </c>
      <c r="E90" s="90">
        <v>54.610399999999998</v>
      </c>
      <c r="F90" s="91">
        <v>-2.0424500000000001</v>
      </c>
      <c r="G90" s="89" t="s">
        <v>466</v>
      </c>
      <c r="H90" s="87"/>
      <c r="I90" s="89">
        <v>0</v>
      </c>
      <c r="J90" s="89" t="s">
        <v>268</v>
      </c>
    </row>
    <row r="91" spans="4:10" x14ac:dyDescent="0.2">
      <c r="D91" s="89" t="s">
        <v>467</v>
      </c>
      <c r="E91" s="90">
        <v>55.069099999999999</v>
      </c>
      <c r="F91" s="91">
        <v>-2.1517200000000001</v>
      </c>
      <c r="G91" s="89" t="s">
        <v>468</v>
      </c>
      <c r="H91" s="87"/>
      <c r="I91" s="89">
        <v>3</v>
      </c>
      <c r="J91" s="89" t="s">
        <v>268</v>
      </c>
    </row>
    <row r="92" spans="4:10" x14ac:dyDescent="0.2">
      <c r="D92" s="89" t="s">
        <v>469</v>
      </c>
      <c r="E92" s="90">
        <v>54.5627</v>
      </c>
      <c r="F92" s="91">
        <v>-1.0215700000000001</v>
      </c>
      <c r="G92" s="89" t="s">
        <v>470</v>
      </c>
      <c r="H92" s="87"/>
      <c r="I92" s="89">
        <v>1</v>
      </c>
      <c r="J92" s="89" t="s">
        <v>268</v>
      </c>
    </row>
    <row r="93" spans="4:10" x14ac:dyDescent="0.2">
      <c r="D93" s="89" t="s">
        <v>471</v>
      </c>
      <c r="E93" s="90">
        <v>55.684899999999999</v>
      </c>
      <c r="F93" s="91">
        <v>-1.93198</v>
      </c>
      <c r="G93" s="89" t="s">
        <v>472</v>
      </c>
      <c r="H93" s="87"/>
      <c r="I93" s="89">
        <v>18</v>
      </c>
      <c r="J93" s="89" t="s">
        <v>270</v>
      </c>
    </row>
    <row r="94" spans="4:10" x14ac:dyDescent="0.2">
      <c r="D94" s="89" t="s">
        <v>473</v>
      </c>
      <c r="E94" s="90">
        <v>55.075214760400002</v>
      </c>
      <c r="F94" s="91">
        <v>-2.0262971848000002</v>
      </c>
      <c r="G94" s="89" t="s">
        <v>474</v>
      </c>
      <c r="H94" s="87"/>
      <c r="I94" s="89">
        <v>0</v>
      </c>
      <c r="J94" s="89" t="s">
        <v>268</v>
      </c>
    </row>
    <row r="95" spans="4:10" x14ac:dyDescent="0.2">
      <c r="D95" s="89" t="s">
        <v>475</v>
      </c>
      <c r="E95" s="90">
        <v>55.012189999999997</v>
      </c>
      <c r="F95" s="91">
        <v>-1.97359</v>
      </c>
      <c r="G95" s="89" t="s">
        <v>476</v>
      </c>
      <c r="H95" s="87"/>
      <c r="I95" s="89">
        <v>1</v>
      </c>
      <c r="J95" s="89" t="s">
        <v>268</v>
      </c>
    </row>
    <row r="96" spans="4:10" x14ac:dyDescent="0.2">
      <c r="D96" s="89" t="s">
        <v>477</v>
      </c>
      <c r="E96" s="90">
        <v>54.921399999999998</v>
      </c>
      <c r="F96" s="91">
        <v>-2.53593</v>
      </c>
      <c r="G96" s="89" t="s">
        <v>478</v>
      </c>
      <c r="H96" s="87"/>
      <c r="I96" s="89">
        <v>2</v>
      </c>
      <c r="J96" s="89" t="s">
        <v>268</v>
      </c>
    </row>
    <row r="97" spans="3:10" x14ac:dyDescent="0.2">
      <c r="D97" s="89" t="s">
        <v>479</v>
      </c>
      <c r="E97" s="90" t="s">
        <v>480</v>
      </c>
      <c r="F97" s="91">
        <v>-1.8133699999999999</v>
      </c>
      <c r="G97" s="89" t="s">
        <v>481</v>
      </c>
      <c r="H97" s="87"/>
      <c r="I97" s="89">
        <v>7</v>
      </c>
      <c r="J97" s="89" t="s">
        <v>268</v>
      </c>
    </row>
    <row r="98" spans="3:10" x14ac:dyDescent="0.2">
      <c r="D98" s="89" t="s">
        <v>482</v>
      </c>
      <c r="E98" s="90">
        <v>55.334800000000001</v>
      </c>
      <c r="F98" s="91">
        <v>-2.1019899999999998</v>
      </c>
      <c r="G98" s="89" t="s">
        <v>483</v>
      </c>
      <c r="H98" s="87"/>
      <c r="I98" s="89">
        <v>5</v>
      </c>
      <c r="J98" s="89" t="s">
        <v>268</v>
      </c>
    </row>
    <row r="99" spans="3:10" x14ac:dyDescent="0.2">
      <c r="D99" s="89" t="s">
        <v>484</v>
      </c>
      <c r="E99" s="90">
        <v>55.008099999999999</v>
      </c>
      <c r="F99" s="91">
        <v>-1.8756600000000001</v>
      </c>
      <c r="G99" s="89" t="s">
        <v>485</v>
      </c>
      <c r="H99" s="87"/>
      <c r="I99" s="89">
        <v>1</v>
      </c>
      <c r="J99" s="89" t="s">
        <v>268</v>
      </c>
    </row>
    <row r="100" spans="3:10" x14ac:dyDescent="0.2">
      <c r="D100" s="89" t="s">
        <v>486</v>
      </c>
      <c r="E100" s="90">
        <v>55.112301836699999</v>
      </c>
      <c r="F100" s="91">
        <v>-1.6134923645000001</v>
      </c>
      <c r="G100" s="89" t="s">
        <v>487</v>
      </c>
      <c r="H100" s="87"/>
      <c r="I100" s="89">
        <v>0</v>
      </c>
      <c r="J100" s="89" t="s">
        <v>268</v>
      </c>
    </row>
    <row r="101" spans="3:10" x14ac:dyDescent="0.2">
      <c r="D101" s="89" t="s">
        <v>488</v>
      </c>
      <c r="E101" s="90">
        <v>55.206899999999997</v>
      </c>
      <c r="F101" s="91">
        <v>-1.99918</v>
      </c>
      <c r="G101" s="89" t="s">
        <v>489</v>
      </c>
      <c r="H101" s="87"/>
      <c r="I101" s="89">
        <v>0</v>
      </c>
      <c r="J101" s="89" t="s">
        <v>268</v>
      </c>
    </row>
    <row r="102" spans="3:10" x14ac:dyDescent="0.2">
      <c r="D102" s="89" t="s">
        <v>490</v>
      </c>
      <c r="E102" s="90">
        <v>55.049399999999999</v>
      </c>
      <c r="F102" s="91">
        <v>-2.12242</v>
      </c>
      <c r="G102" s="89" t="s">
        <v>491</v>
      </c>
      <c r="H102" s="87"/>
      <c r="I102" s="89">
        <v>1</v>
      </c>
      <c r="J102" s="89" t="s">
        <v>268</v>
      </c>
    </row>
    <row r="103" spans="3:10" x14ac:dyDescent="0.2">
      <c r="D103" s="89" t="s">
        <v>492</v>
      </c>
      <c r="E103" s="90">
        <v>54.803400000000003</v>
      </c>
      <c r="F103" s="91">
        <v>-1.33816</v>
      </c>
      <c r="G103" s="89" t="s">
        <v>493</v>
      </c>
      <c r="H103" s="87"/>
      <c r="I103" s="89">
        <v>12</v>
      </c>
      <c r="J103" s="89" t="s">
        <v>268</v>
      </c>
    </row>
    <row r="104" spans="3:10" x14ac:dyDescent="0.2">
      <c r="D104" s="89" t="s">
        <v>494</v>
      </c>
      <c r="E104" s="90">
        <v>54.975099999999998</v>
      </c>
      <c r="F104" s="91">
        <v>-2.2348499999999998</v>
      </c>
      <c r="G104" s="89" t="s">
        <v>495</v>
      </c>
      <c r="H104" s="87"/>
      <c r="I104" s="89">
        <v>28</v>
      </c>
      <c r="J104" s="89" t="s">
        <v>268</v>
      </c>
    </row>
    <row r="105" spans="3:10" x14ac:dyDescent="0.2">
      <c r="D105" s="89" t="s">
        <v>496</v>
      </c>
      <c r="E105" s="90">
        <v>55.1995</v>
      </c>
      <c r="F105" s="91">
        <v>-1.6957500000000001</v>
      </c>
      <c r="G105" s="89" t="s">
        <v>497</v>
      </c>
      <c r="H105" s="87"/>
      <c r="I105" s="89">
        <v>0</v>
      </c>
      <c r="J105" s="89" t="s">
        <v>268</v>
      </c>
    </row>
    <row r="106" spans="3:10" x14ac:dyDescent="0.2">
      <c r="D106" s="89" t="s">
        <v>498</v>
      </c>
      <c r="E106" s="90" t="s">
        <v>499</v>
      </c>
      <c r="F106" s="91">
        <v>-1.7775799999999999</v>
      </c>
      <c r="G106" s="89" t="s">
        <v>500</v>
      </c>
      <c r="H106" s="87"/>
      <c r="I106" s="89">
        <v>1</v>
      </c>
      <c r="J106" s="89" t="s">
        <v>268</v>
      </c>
    </row>
    <row r="107" spans="3:10" x14ac:dyDescent="0.2">
      <c r="D107" s="89" t="s">
        <v>501</v>
      </c>
      <c r="E107" s="90">
        <v>54.988599999999998</v>
      </c>
      <c r="F107" s="91">
        <v>-1.78793</v>
      </c>
      <c r="G107" s="89" t="s">
        <v>502</v>
      </c>
      <c r="H107" s="87"/>
      <c r="I107" s="89">
        <v>28</v>
      </c>
      <c r="J107" s="89" t="s">
        <v>268</v>
      </c>
    </row>
    <row r="108" spans="3:10" x14ac:dyDescent="0.2">
      <c r="D108" s="89" t="s">
        <v>503</v>
      </c>
      <c r="E108" s="90">
        <v>55.148400000000002</v>
      </c>
      <c r="F108" s="91" t="s">
        <v>504</v>
      </c>
      <c r="G108" s="89" t="s">
        <v>505</v>
      </c>
      <c r="H108" s="87"/>
      <c r="I108" s="89">
        <v>8</v>
      </c>
      <c r="J108" s="89" t="s">
        <v>268</v>
      </c>
    </row>
    <row r="109" spans="3:10" x14ac:dyDescent="0.2">
      <c r="D109" s="89" t="s">
        <v>506</v>
      </c>
      <c r="E109" s="90">
        <v>54.732300000000002</v>
      </c>
      <c r="F109" s="91">
        <v>-1.5126900000000001</v>
      </c>
      <c r="G109" s="89" t="s">
        <v>931</v>
      </c>
      <c r="H109" s="87"/>
      <c r="I109" s="89">
        <v>1</v>
      </c>
      <c r="J109" s="89" t="s">
        <v>268</v>
      </c>
    </row>
    <row r="110" spans="3:10" x14ac:dyDescent="0.2">
      <c r="C110" s="14"/>
      <c r="D110" s="89" t="s">
        <v>507</v>
      </c>
      <c r="E110" s="90">
        <v>54.837111980800003</v>
      </c>
      <c r="F110" s="91">
        <v>-1.6604658671000001</v>
      </c>
      <c r="G110" s="89" t="s">
        <v>508</v>
      </c>
      <c r="H110" s="87"/>
      <c r="I110" s="89">
        <v>1</v>
      </c>
      <c r="J110" s="89" t="s">
        <v>268</v>
      </c>
    </row>
    <row r="111" spans="3:10" x14ac:dyDescent="0.2">
      <c r="D111" s="89" t="s">
        <v>509</v>
      </c>
      <c r="E111" s="90">
        <v>55.676200000000001</v>
      </c>
      <c r="F111" s="91">
        <v>-1.7994399999999999</v>
      </c>
      <c r="G111" s="89" t="s">
        <v>510</v>
      </c>
      <c r="H111" s="87"/>
      <c r="I111" s="89">
        <v>9</v>
      </c>
      <c r="J111" s="89" t="s">
        <v>268</v>
      </c>
    </row>
    <row r="112" spans="3:10" x14ac:dyDescent="0.2">
      <c r="D112" s="89" t="s">
        <v>511</v>
      </c>
      <c r="E112" s="90">
        <v>54.818310619999998</v>
      </c>
      <c r="F112" s="91">
        <v>-1.919606599</v>
      </c>
      <c r="G112" s="89" t="s">
        <v>512</v>
      </c>
      <c r="H112" s="87"/>
      <c r="I112" s="89">
        <v>19</v>
      </c>
      <c r="J112" s="89" t="s">
        <v>268</v>
      </c>
    </row>
    <row r="113" spans="4:10" x14ac:dyDescent="0.2">
      <c r="D113" s="89" t="s">
        <v>513</v>
      </c>
      <c r="E113" s="90">
        <v>54.446399999999997</v>
      </c>
      <c r="F113" s="91">
        <v>-1.4356100000000001</v>
      </c>
      <c r="G113" s="89" t="s">
        <v>932</v>
      </c>
      <c r="H113" s="87"/>
      <c r="I113" s="89">
        <v>1</v>
      </c>
      <c r="J113" s="89" t="s">
        <v>268</v>
      </c>
    </row>
    <row r="114" spans="4:10" x14ac:dyDescent="0.2">
      <c r="D114" s="89" t="s">
        <v>514</v>
      </c>
      <c r="E114" s="90">
        <v>55.031300000000002</v>
      </c>
      <c r="F114" s="91">
        <v>-2.1248200000000002</v>
      </c>
      <c r="G114" s="89" t="s">
        <v>515</v>
      </c>
      <c r="H114" s="87"/>
      <c r="I114" s="89">
        <v>9</v>
      </c>
      <c r="J114" s="89" t="s">
        <v>268</v>
      </c>
    </row>
    <row r="115" spans="4:10" x14ac:dyDescent="0.2">
      <c r="D115" s="89" t="s">
        <v>516</v>
      </c>
      <c r="E115" s="90">
        <v>54.838900000000002</v>
      </c>
      <c r="F115" s="91">
        <v>-2.07633</v>
      </c>
      <c r="G115" s="89" t="s">
        <v>517</v>
      </c>
      <c r="H115" s="87"/>
      <c r="I115" s="89">
        <v>1</v>
      </c>
      <c r="J115" s="89" t="s">
        <v>268</v>
      </c>
    </row>
    <row r="116" spans="4:10" x14ac:dyDescent="0.2">
      <c r="D116" s="89" t="s">
        <v>518</v>
      </c>
      <c r="E116" s="90" t="s">
        <v>519</v>
      </c>
      <c r="F116" s="91">
        <v>-1.8059400000000001</v>
      </c>
      <c r="G116" s="89" t="s">
        <v>933</v>
      </c>
      <c r="H116" s="87"/>
      <c r="I116" s="89">
        <v>7</v>
      </c>
      <c r="J116" s="89" t="s">
        <v>268</v>
      </c>
    </row>
    <row r="117" spans="4:10" x14ac:dyDescent="0.2">
      <c r="D117" s="89" t="s">
        <v>520</v>
      </c>
      <c r="E117" s="90">
        <v>54.455981508100002</v>
      </c>
      <c r="F117" s="91">
        <v>-1.2832426027999999</v>
      </c>
      <c r="G117" s="89" t="s">
        <v>521</v>
      </c>
      <c r="H117" s="87"/>
      <c r="I117" s="89">
        <v>24</v>
      </c>
      <c r="J117" s="89" t="s">
        <v>268</v>
      </c>
    </row>
    <row r="118" spans="4:10" x14ac:dyDescent="0.2">
      <c r="D118" s="89" t="s">
        <v>522</v>
      </c>
      <c r="E118" s="90">
        <v>54.450400000000002</v>
      </c>
      <c r="F118" s="91">
        <v>-1.1080399999999999</v>
      </c>
      <c r="G118" s="89" t="s">
        <v>934</v>
      </c>
      <c r="H118" s="87"/>
      <c r="I118" s="89">
        <v>5</v>
      </c>
      <c r="J118" s="89" t="s">
        <v>268</v>
      </c>
    </row>
    <row r="119" spans="4:10" x14ac:dyDescent="0.2">
      <c r="D119" s="89" t="s">
        <v>523</v>
      </c>
      <c r="E119" s="90">
        <v>55.068899999999999</v>
      </c>
      <c r="F119" s="91">
        <v>-1.9434199999999999</v>
      </c>
      <c r="G119" s="89" t="s">
        <v>524</v>
      </c>
      <c r="H119" s="87"/>
      <c r="I119" s="89">
        <v>1</v>
      </c>
      <c r="J119" s="89" t="s">
        <v>268</v>
      </c>
    </row>
    <row r="120" spans="4:10" x14ac:dyDescent="0.2">
      <c r="D120" s="89" t="s">
        <v>525</v>
      </c>
      <c r="E120" s="90">
        <v>54.849200000000003</v>
      </c>
      <c r="F120" s="91">
        <v>-1.7792699999999999</v>
      </c>
      <c r="G120" s="89" t="s">
        <v>526</v>
      </c>
      <c r="H120" s="87"/>
      <c r="I120" s="89">
        <v>1</v>
      </c>
      <c r="J120" s="89" t="s">
        <v>268</v>
      </c>
    </row>
    <row r="121" spans="4:10" x14ac:dyDescent="0.2">
      <c r="D121" s="89" t="s">
        <v>527</v>
      </c>
      <c r="E121" s="90">
        <v>54.845599999999997</v>
      </c>
      <c r="F121" s="91">
        <v>-1.7944199999999999</v>
      </c>
      <c r="G121" s="89" t="s">
        <v>528</v>
      </c>
      <c r="H121" s="87"/>
      <c r="I121" s="89">
        <v>0</v>
      </c>
      <c r="J121" s="89" t="s">
        <v>268</v>
      </c>
    </row>
    <row r="122" spans="4:10" x14ac:dyDescent="0.2">
      <c r="D122" s="89" t="s">
        <v>529</v>
      </c>
      <c r="E122" s="90">
        <v>55.187782787000003</v>
      </c>
      <c r="F122" s="91">
        <v>-2.4613890352999999</v>
      </c>
      <c r="G122" s="89" t="s">
        <v>530</v>
      </c>
      <c r="H122" s="87"/>
      <c r="I122" s="89">
        <v>0</v>
      </c>
      <c r="J122" s="89" t="s">
        <v>268</v>
      </c>
    </row>
    <row r="123" spans="4:10" x14ac:dyDescent="0.2">
      <c r="D123" s="89" t="s">
        <v>531</v>
      </c>
      <c r="E123" s="90">
        <v>55.183300000000003</v>
      </c>
      <c r="F123" s="91">
        <v>-2.5336799999999999</v>
      </c>
      <c r="G123" s="89" t="s">
        <v>532</v>
      </c>
      <c r="H123" s="87"/>
      <c r="I123" s="89">
        <v>1</v>
      </c>
      <c r="J123" s="89" t="s">
        <v>268</v>
      </c>
    </row>
    <row r="124" spans="4:10" x14ac:dyDescent="0.2">
      <c r="D124" s="89" t="s">
        <v>533</v>
      </c>
      <c r="E124" s="90">
        <v>54.478200000000001</v>
      </c>
      <c r="F124" s="91">
        <v>-1.0648899999999999</v>
      </c>
      <c r="G124" s="89" t="s">
        <v>534</v>
      </c>
      <c r="H124" s="87"/>
      <c r="I124" s="89">
        <v>1</v>
      </c>
      <c r="J124" s="89" t="s">
        <v>270</v>
      </c>
    </row>
    <row r="125" spans="4:10" x14ac:dyDescent="0.2">
      <c r="D125" s="89" t="s">
        <v>535</v>
      </c>
      <c r="E125" s="90" t="s">
        <v>536</v>
      </c>
      <c r="F125" s="91">
        <v>-1.9693000000000001</v>
      </c>
      <c r="G125" s="89" t="s">
        <v>537</v>
      </c>
      <c r="H125" s="87"/>
      <c r="I125" s="89">
        <v>1</v>
      </c>
      <c r="J125" s="89" t="s">
        <v>268</v>
      </c>
    </row>
    <row r="126" spans="4:10" x14ac:dyDescent="0.2">
      <c r="D126" s="89" t="s">
        <v>538</v>
      </c>
      <c r="E126" s="90">
        <v>54.484299999999998</v>
      </c>
      <c r="F126" s="91">
        <v>-1.3405199999999999</v>
      </c>
      <c r="G126" s="89" t="s">
        <v>539</v>
      </c>
      <c r="H126" s="87"/>
      <c r="I126" s="89">
        <v>26</v>
      </c>
      <c r="J126" s="89" t="s">
        <v>268</v>
      </c>
    </row>
    <row r="127" spans="4:10" x14ac:dyDescent="0.2">
      <c r="D127" s="89" t="s">
        <v>540</v>
      </c>
      <c r="E127" s="90">
        <v>55.154600000000002</v>
      </c>
      <c r="F127" s="91">
        <v>-2.0017100000000001</v>
      </c>
      <c r="G127" s="89" t="s">
        <v>541</v>
      </c>
      <c r="H127" s="87"/>
      <c r="I127" s="89">
        <v>2</v>
      </c>
      <c r="J127" s="89" t="s">
        <v>268</v>
      </c>
    </row>
    <row r="128" spans="4:10" x14ac:dyDescent="0.2">
      <c r="D128" s="89" t="s">
        <v>542</v>
      </c>
      <c r="E128" s="90">
        <v>54.881376363699999</v>
      </c>
      <c r="F128" s="91">
        <v>-2.5008828109999999</v>
      </c>
      <c r="G128" s="89" t="s">
        <v>543</v>
      </c>
      <c r="H128" s="87"/>
      <c r="I128" s="89">
        <v>0</v>
      </c>
      <c r="J128" s="89" t="s">
        <v>268</v>
      </c>
    </row>
    <row r="129" spans="4:10" x14ac:dyDescent="0.2">
      <c r="D129" s="89" t="s">
        <v>544</v>
      </c>
      <c r="E129" s="90">
        <v>54.921100000000003</v>
      </c>
      <c r="F129" s="91">
        <v>-2.5110999999999999</v>
      </c>
      <c r="G129" s="89" t="s">
        <v>545</v>
      </c>
      <c r="H129" s="87"/>
      <c r="I129" s="89">
        <v>0</v>
      </c>
      <c r="J129" s="89" t="s">
        <v>268</v>
      </c>
    </row>
    <row r="130" spans="4:10" x14ac:dyDescent="0.2">
      <c r="D130" s="89" t="s">
        <v>546</v>
      </c>
      <c r="E130" s="90">
        <v>55.166400000000003</v>
      </c>
      <c r="F130" s="91">
        <v>-2.3330500000000001</v>
      </c>
      <c r="G130" s="89" t="s">
        <v>547</v>
      </c>
      <c r="H130" s="87"/>
      <c r="I130" s="89">
        <v>0</v>
      </c>
      <c r="J130" s="89" t="s">
        <v>268</v>
      </c>
    </row>
    <row r="131" spans="4:10" x14ac:dyDescent="0.2">
      <c r="D131" s="89" t="s">
        <v>548</v>
      </c>
      <c r="E131" s="90">
        <v>54.944699999999997</v>
      </c>
      <c r="F131" s="91">
        <v>-2.26831</v>
      </c>
      <c r="G131" s="89" t="s">
        <v>549</v>
      </c>
      <c r="H131" s="87"/>
      <c r="I131" s="89">
        <v>0</v>
      </c>
      <c r="J131" s="89" t="s">
        <v>268</v>
      </c>
    </row>
    <row r="132" spans="4:10" x14ac:dyDescent="0.2">
      <c r="D132" s="89" t="s">
        <v>550</v>
      </c>
      <c r="E132" s="90">
        <v>55.183300000000003</v>
      </c>
      <c r="F132" s="91">
        <v>-2.5336799999999999</v>
      </c>
      <c r="G132" s="89" t="s">
        <v>532</v>
      </c>
      <c r="H132" s="87"/>
      <c r="I132" s="89">
        <v>2</v>
      </c>
      <c r="J132" s="89" t="s">
        <v>268</v>
      </c>
    </row>
    <row r="133" spans="4:10" x14ac:dyDescent="0.2">
      <c r="D133" s="89" t="s">
        <v>551</v>
      </c>
      <c r="E133" s="90">
        <v>54.989699999999999</v>
      </c>
      <c r="F133" s="91">
        <v>-2.5385200000000001</v>
      </c>
      <c r="G133" s="89" t="s">
        <v>552</v>
      </c>
      <c r="H133" s="87"/>
      <c r="I133" s="89">
        <v>1</v>
      </c>
      <c r="J133" s="89" t="s">
        <v>268</v>
      </c>
    </row>
    <row r="134" spans="4:10" x14ac:dyDescent="0.2">
      <c r="D134" s="89" t="s">
        <v>553</v>
      </c>
      <c r="E134" s="90">
        <v>55.192599999999999</v>
      </c>
      <c r="F134" s="91">
        <v>-1.6473899999999999</v>
      </c>
      <c r="G134" s="89" t="s">
        <v>554</v>
      </c>
      <c r="H134" s="87"/>
      <c r="I134" s="89">
        <v>1</v>
      </c>
      <c r="J134" s="89" t="s">
        <v>268</v>
      </c>
    </row>
    <row r="135" spans="4:10" x14ac:dyDescent="0.2">
      <c r="D135" s="89" t="s">
        <v>555</v>
      </c>
      <c r="E135" s="90">
        <v>55.244100000000003</v>
      </c>
      <c r="F135" s="91">
        <v>-1.7580899999999999</v>
      </c>
      <c r="G135" s="89" t="s">
        <v>556</v>
      </c>
      <c r="H135" s="87"/>
      <c r="I135" s="89">
        <v>11</v>
      </c>
      <c r="J135" s="89" t="s">
        <v>268</v>
      </c>
    </row>
    <row r="136" spans="4:10" x14ac:dyDescent="0.2">
      <c r="D136" s="89" t="s">
        <v>557</v>
      </c>
      <c r="E136" s="90">
        <v>54.543799999999997</v>
      </c>
      <c r="F136" s="91">
        <v>-1.3991499999999999</v>
      </c>
      <c r="G136" s="89" t="s">
        <v>558</v>
      </c>
      <c r="H136" s="87"/>
      <c r="I136" s="89">
        <v>10</v>
      </c>
      <c r="J136" s="89" t="s">
        <v>268</v>
      </c>
    </row>
    <row r="137" spans="4:10" x14ac:dyDescent="0.2">
      <c r="D137" s="89" t="s">
        <v>559</v>
      </c>
      <c r="E137" s="90">
        <v>54.485300000000002</v>
      </c>
      <c r="F137" s="91">
        <v>-1.3976299999999999</v>
      </c>
      <c r="G137" s="89" t="s">
        <v>935</v>
      </c>
      <c r="H137" s="87"/>
      <c r="I137" s="89">
        <v>4</v>
      </c>
      <c r="J137" s="89" t="s">
        <v>268</v>
      </c>
    </row>
    <row r="138" spans="4:10" x14ac:dyDescent="0.2">
      <c r="D138" s="89" t="s">
        <v>560</v>
      </c>
      <c r="E138" s="90" t="s">
        <v>561</v>
      </c>
      <c r="F138" s="91">
        <v>-1.96123</v>
      </c>
      <c r="G138" s="89" t="s">
        <v>562</v>
      </c>
      <c r="H138" s="87"/>
      <c r="I138" s="89">
        <v>6</v>
      </c>
      <c r="J138" s="89" t="s">
        <v>268</v>
      </c>
    </row>
    <row r="139" spans="4:10" x14ac:dyDescent="0.2">
      <c r="D139" s="89" t="s">
        <v>563</v>
      </c>
      <c r="E139" s="90">
        <v>54.810614475000001</v>
      </c>
      <c r="F139" s="91">
        <v>-1.7219907683</v>
      </c>
      <c r="G139" s="89" t="s">
        <v>564</v>
      </c>
      <c r="H139" s="87"/>
      <c r="I139" s="89">
        <v>0</v>
      </c>
      <c r="J139" s="89" t="s">
        <v>268</v>
      </c>
    </row>
    <row r="140" spans="4:10" x14ac:dyDescent="0.2">
      <c r="D140" s="89" t="s">
        <v>565</v>
      </c>
      <c r="E140" s="90">
        <v>54.516100000000002</v>
      </c>
      <c r="F140" s="91">
        <v>-1.65466</v>
      </c>
      <c r="G140" s="89" t="s">
        <v>566</v>
      </c>
      <c r="H140" s="87"/>
      <c r="I140" s="89">
        <v>2</v>
      </c>
      <c r="J140" s="89" t="s">
        <v>268</v>
      </c>
    </row>
    <row r="141" spans="4:10" x14ac:dyDescent="0.2">
      <c r="D141" s="89" t="s">
        <v>567</v>
      </c>
      <c r="E141" s="90">
        <v>55.041364700199999</v>
      </c>
      <c r="F141" s="91">
        <v>-1.9470316683</v>
      </c>
      <c r="G141" s="89" t="s">
        <v>568</v>
      </c>
      <c r="H141" s="87"/>
      <c r="I141" s="89">
        <v>1</v>
      </c>
      <c r="J141" s="89" t="s">
        <v>268</v>
      </c>
    </row>
    <row r="142" spans="4:10" x14ac:dyDescent="0.2">
      <c r="D142" s="89" t="s">
        <v>569</v>
      </c>
      <c r="E142" s="90">
        <v>55.0413</v>
      </c>
      <c r="F142" s="91">
        <v>-1.94703</v>
      </c>
      <c r="G142" s="89" t="s">
        <v>570</v>
      </c>
      <c r="H142" s="87"/>
      <c r="I142" s="89">
        <v>4</v>
      </c>
      <c r="J142" s="89" t="s">
        <v>268</v>
      </c>
    </row>
    <row r="143" spans="4:10" x14ac:dyDescent="0.2">
      <c r="D143" s="89" t="s">
        <v>571</v>
      </c>
      <c r="E143" s="90">
        <v>54.968400000000003</v>
      </c>
      <c r="F143" s="91">
        <v>-2.4031199999999999</v>
      </c>
      <c r="G143" s="89" t="s">
        <v>572</v>
      </c>
      <c r="H143" s="87"/>
      <c r="I143" s="89">
        <v>1</v>
      </c>
      <c r="J143" s="89" t="s">
        <v>268</v>
      </c>
    </row>
    <row r="144" spans="4:10" x14ac:dyDescent="0.2">
      <c r="D144" s="89" t="s">
        <v>573</v>
      </c>
      <c r="E144" s="90">
        <v>54.4694</v>
      </c>
      <c r="F144" s="91" t="s">
        <v>574</v>
      </c>
      <c r="G144" s="89" t="s">
        <v>575</v>
      </c>
      <c r="H144" s="87"/>
      <c r="I144" s="89">
        <v>10</v>
      </c>
      <c r="J144" s="89" t="s">
        <v>268</v>
      </c>
    </row>
    <row r="145" spans="4:10" x14ac:dyDescent="0.2">
      <c r="D145" s="89" t="s">
        <v>576</v>
      </c>
      <c r="E145" s="90">
        <v>54.619700000000002</v>
      </c>
      <c r="F145" s="91">
        <v>-2.0759699999999999</v>
      </c>
      <c r="G145" s="89" t="s">
        <v>577</v>
      </c>
      <c r="H145" s="87"/>
      <c r="I145" s="89">
        <v>12</v>
      </c>
      <c r="J145" s="89" t="s">
        <v>268</v>
      </c>
    </row>
    <row r="146" spans="4:10" x14ac:dyDescent="0.2">
      <c r="D146" s="89" t="s">
        <v>578</v>
      </c>
      <c r="E146" s="90">
        <v>55.072600000000001</v>
      </c>
      <c r="F146" s="91">
        <v>-1.81284</v>
      </c>
      <c r="G146" s="89" t="s">
        <v>579</v>
      </c>
      <c r="H146" s="87"/>
      <c r="I146" s="89">
        <v>1</v>
      </c>
      <c r="J146" s="89" t="s">
        <v>268</v>
      </c>
    </row>
    <row r="147" spans="4:10" x14ac:dyDescent="0.2">
      <c r="D147" s="89" t="s">
        <v>580</v>
      </c>
      <c r="E147" s="90">
        <v>55.602899999999998</v>
      </c>
      <c r="F147" s="91">
        <v>-2.0989599999999999</v>
      </c>
      <c r="G147" s="89" t="s">
        <v>936</v>
      </c>
      <c r="H147" s="87"/>
      <c r="I147" s="89">
        <v>6</v>
      </c>
      <c r="J147" s="89" t="s">
        <v>268</v>
      </c>
    </row>
    <row r="148" spans="4:10" x14ac:dyDescent="0.2">
      <c r="D148" s="89" t="s">
        <v>581</v>
      </c>
      <c r="E148" s="90">
        <v>55.167400000000001</v>
      </c>
      <c r="F148" s="91">
        <v>-1.73003</v>
      </c>
      <c r="G148" s="89" t="s">
        <v>582</v>
      </c>
      <c r="H148" s="87"/>
      <c r="I148" s="89">
        <v>1</v>
      </c>
      <c r="J148" s="89" t="s">
        <v>268</v>
      </c>
    </row>
    <row r="149" spans="4:10" x14ac:dyDescent="0.2">
      <c r="D149" s="89" t="s">
        <v>583</v>
      </c>
      <c r="E149" s="90">
        <v>54.5242</v>
      </c>
      <c r="F149" s="91">
        <v>-0.93593000000000004</v>
      </c>
      <c r="G149" s="89" t="s">
        <v>584</v>
      </c>
      <c r="H149" s="87"/>
      <c r="I149" s="89">
        <v>1</v>
      </c>
      <c r="J149" s="89" t="s">
        <v>268</v>
      </c>
    </row>
    <row r="150" spans="4:10" x14ac:dyDescent="0.2">
      <c r="D150" s="89" t="s">
        <v>585</v>
      </c>
      <c r="E150" s="90">
        <v>54.630499999999998</v>
      </c>
      <c r="F150" s="91">
        <v>-1.4928399999999999</v>
      </c>
      <c r="G150" s="89" t="s">
        <v>586</v>
      </c>
      <c r="H150" s="87"/>
      <c r="I150" s="89">
        <v>1</v>
      </c>
      <c r="J150" s="89" t="s">
        <v>268</v>
      </c>
    </row>
    <row r="151" spans="4:10" x14ac:dyDescent="0.2">
      <c r="D151" s="89" t="s">
        <v>587</v>
      </c>
      <c r="E151" s="90">
        <v>54.792200000000001</v>
      </c>
      <c r="F151" s="91">
        <v>-2.3466300000000002</v>
      </c>
      <c r="G151" s="89" t="s">
        <v>588</v>
      </c>
      <c r="H151" s="87"/>
      <c r="I151" s="89">
        <v>2</v>
      </c>
      <c r="J151" s="89" t="s">
        <v>268</v>
      </c>
    </row>
    <row r="152" spans="4:10" x14ac:dyDescent="0.2">
      <c r="D152" s="89" t="s">
        <v>589</v>
      </c>
      <c r="E152" s="90">
        <v>55.361899999999999</v>
      </c>
      <c r="F152" s="91">
        <v>-2.0156200000000002</v>
      </c>
      <c r="G152" s="89" t="s">
        <v>590</v>
      </c>
      <c r="H152" s="87"/>
      <c r="I152" s="89">
        <v>8</v>
      </c>
      <c r="J152" s="89" t="s">
        <v>268</v>
      </c>
    </row>
    <row r="153" spans="4:10" x14ac:dyDescent="0.2">
      <c r="D153" s="89" t="s">
        <v>591</v>
      </c>
      <c r="E153" s="90">
        <v>54.610799999999998</v>
      </c>
      <c r="F153" s="91">
        <v>-1.7417899999999999</v>
      </c>
      <c r="G153" s="89" t="s">
        <v>592</v>
      </c>
      <c r="H153" s="87"/>
      <c r="I153" s="89">
        <v>11</v>
      </c>
      <c r="J153" s="89" t="s">
        <v>268</v>
      </c>
    </row>
    <row r="154" spans="4:10" x14ac:dyDescent="0.2">
      <c r="D154" s="89" t="s">
        <v>593</v>
      </c>
      <c r="E154" s="90">
        <v>54.5015</v>
      </c>
      <c r="F154" s="91">
        <v>-1.22146</v>
      </c>
      <c r="G154" s="89" t="s">
        <v>594</v>
      </c>
      <c r="H154" s="87"/>
      <c r="I154" s="89">
        <v>5</v>
      </c>
      <c r="J154" s="89" t="s">
        <v>268</v>
      </c>
    </row>
    <row r="155" spans="4:10" x14ac:dyDescent="0.2">
      <c r="D155" s="89" t="s">
        <v>595</v>
      </c>
      <c r="E155" s="90">
        <v>54.695799999999998</v>
      </c>
      <c r="F155" s="91">
        <v>-1.69011</v>
      </c>
      <c r="G155" s="89" t="s">
        <v>596</v>
      </c>
      <c r="H155" s="87"/>
      <c r="I155" s="89">
        <v>2</v>
      </c>
      <c r="J155" s="89" t="s">
        <v>268</v>
      </c>
    </row>
    <row r="156" spans="4:10" x14ac:dyDescent="0.2">
      <c r="D156" s="89" t="s">
        <v>597</v>
      </c>
      <c r="E156" s="90" t="s">
        <v>598</v>
      </c>
      <c r="F156" s="91" t="s">
        <v>599</v>
      </c>
      <c r="G156" s="89" t="s">
        <v>600</v>
      </c>
      <c r="H156" s="87"/>
      <c r="I156" s="89">
        <v>1</v>
      </c>
      <c r="J156" s="89" t="s">
        <v>268</v>
      </c>
    </row>
    <row r="157" spans="4:10" x14ac:dyDescent="0.2">
      <c r="D157" s="89" t="s">
        <v>601</v>
      </c>
      <c r="E157" s="90">
        <v>54.510199999999998</v>
      </c>
      <c r="F157" s="91">
        <v>-1.1237299999999999</v>
      </c>
      <c r="G157" s="89" t="s">
        <v>937</v>
      </c>
      <c r="H157" s="87"/>
      <c r="I157" s="89">
        <v>4</v>
      </c>
      <c r="J157" s="89" t="s">
        <v>268</v>
      </c>
    </row>
    <row r="158" spans="4:10" x14ac:dyDescent="0.2">
      <c r="D158" s="89" t="s">
        <v>602</v>
      </c>
      <c r="E158" s="90">
        <v>55.344900000000003</v>
      </c>
      <c r="F158" s="91">
        <v>-1.7296400000000001</v>
      </c>
      <c r="G158" s="89" t="s">
        <v>603</v>
      </c>
      <c r="H158" s="87"/>
      <c r="I158" s="89">
        <v>5</v>
      </c>
      <c r="J158" s="89" t="s">
        <v>268</v>
      </c>
    </row>
    <row r="159" spans="4:10" x14ac:dyDescent="0.2">
      <c r="D159" s="89" t="s">
        <v>604</v>
      </c>
      <c r="E159" s="90">
        <v>55.721600000000002</v>
      </c>
      <c r="F159" s="91">
        <v>-2.1571199999999999</v>
      </c>
      <c r="G159" s="89" t="s">
        <v>605</v>
      </c>
      <c r="H159" s="87"/>
      <c r="I159" s="89">
        <v>9</v>
      </c>
      <c r="J159" s="89" t="s">
        <v>268</v>
      </c>
    </row>
    <row r="160" spans="4:10" x14ac:dyDescent="0.2">
      <c r="D160" s="89" t="s">
        <v>606</v>
      </c>
      <c r="E160" s="90">
        <v>55.033420011799997</v>
      </c>
      <c r="F160" s="91">
        <v>-1.624452212</v>
      </c>
      <c r="G160" s="89" t="s">
        <v>607</v>
      </c>
      <c r="H160" s="87"/>
      <c r="I160" s="89">
        <v>0</v>
      </c>
      <c r="J160" s="89" t="s">
        <v>268</v>
      </c>
    </row>
    <row r="161" spans="4:10" x14ac:dyDescent="0.2">
      <c r="D161" s="89" t="s">
        <v>608</v>
      </c>
      <c r="E161" s="90">
        <v>55.102800000000002</v>
      </c>
      <c r="F161" s="91">
        <v>-1.78226</v>
      </c>
      <c r="G161" s="89" t="s">
        <v>609</v>
      </c>
      <c r="H161" s="87"/>
      <c r="I161" s="89">
        <v>1</v>
      </c>
      <c r="J161" s="89" t="s">
        <v>268</v>
      </c>
    </row>
    <row r="162" spans="4:10" x14ac:dyDescent="0.2">
      <c r="D162" s="89" t="s">
        <v>610</v>
      </c>
      <c r="E162" s="90">
        <v>54.928800000000003</v>
      </c>
      <c r="F162" s="91">
        <v>-2.08148</v>
      </c>
      <c r="G162" s="89" t="s">
        <v>611</v>
      </c>
      <c r="H162" s="87"/>
      <c r="I162" s="89">
        <v>0</v>
      </c>
      <c r="J162" s="89" t="s">
        <v>270</v>
      </c>
    </row>
    <row r="163" spans="4:10" x14ac:dyDescent="0.2">
      <c r="D163" s="89" t="s">
        <v>612</v>
      </c>
      <c r="E163" s="90">
        <v>55.227800000000002</v>
      </c>
      <c r="F163" s="91">
        <v>-2.1721300000000001</v>
      </c>
      <c r="G163" s="89" t="s">
        <v>613</v>
      </c>
      <c r="H163" s="87"/>
      <c r="I163" s="89">
        <v>9</v>
      </c>
      <c r="J163" s="89" t="s">
        <v>268</v>
      </c>
    </row>
    <row r="164" spans="4:10" x14ac:dyDescent="0.2">
      <c r="D164" s="89" t="s">
        <v>614</v>
      </c>
      <c r="E164" s="90">
        <v>54.869799999999998</v>
      </c>
      <c r="F164" s="91">
        <v>-1.5638700000000001</v>
      </c>
      <c r="G164" s="89" t="s">
        <v>615</v>
      </c>
      <c r="H164" s="87"/>
      <c r="I164" s="89">
        <v>0</v>
      </c>
      <c r="J164" s="89" t="s">
        <v>268</v>
      </c>
    </row>
    <row r="165" spans="4:10" x14ac:dyDescent="0.2">
      <c r="D165" s="89" t="s">
        <v>616</v>
      </c>
      <c r="E165" s="90">
        <v>54.7879</v>
      </c>
      <c r="F165" s="91">
        <v>-1.48475</v>
      </c>
      <c r="G165" s="89" t="s">
        <v>617</v>
      </c>
      <c r="H165" s="87"/>
      <c r="I165" s="89">
        <v>24</v>
      </c>
      <c r="J165" s="89" t="s">
        <v>268</v>
      </c>
    </row>
    <row r="166" spans="4:10" x14ac:dyDescent="0.2">
      <c r="D166" s="89" t="s">
        <v>618</v>
      </c>
      <c r="E166" s="90">
        <v>54.807200000000002</v>
      </c>
      <c r="F166" s="91">
        <v>-1.5929899999999999</v>
      </c>
      <c r="G166" s="89" t="s">
        <v>619</v>
      </c>
      <c r="H166" s="87"/>
      <c r="I166" s="89">
        <v>14</v>
      </c>
      <c r="J166" s="89" t="s">
        <v>268</v>
      </c>
    </row>
    <row r="167" spans="4:10" x14ac:dyDescent="0.2">
      <c r="D167" s="89" t="s">
        <v>620</v>
      </c>
      <c r="E167" s="90">
        <v>54.821199999999997</v>
      </c>
      <c r="F167" s="91" t="s">
        <v>621</v>
      </c>
      <c r="G167" s="89" t="s">
        <v>622</v>
      </c>
      <c r="H167" s="87"/>
      <c r="I167" s="89">
        <v>25</v>
      </c>
      <c r="J167" s="89" t="s">
        <v>268</v>
      </c>
    </row>
    <row r="168" spans="4:10" x14ac:dyDescent="0.2">
      <c r="D168" s="89" t="s">
        <v>623</v>
      </c>
      <c r="E168" s="90">
        <v>54.962699999999998</v>
      </c>
      <c r="F168" s="91">
        <v>-2.4442900000000001</v>
      </c>
      <c r="G168" s="89" t="s">
        <v>624</v>
      </c>
      <c r="H168" s="87"/>
      <c r="I168" s="89">
        <v>0</v>
      </c>
      <c r="J168" s="89" t="s">
        <v>268</v>
      </c>
    </row>
    <row r="169" spans="4:10" x14ac:dyDescent="0.2">
      <c r="D169" s="89" t="s">
        <v>625</v>
      </c>
      <c r="E169" s="90" t="s">
        <v>626</v>
      </c>
      <c r="F169" s="91">
        <v>-1.76614</v>
      </c>
      <c r="G169" s="89" t="s">
        <v>627</v>
      </c>
      <c r="H169" s="87"/>
      <c r="I169" s="89">
        <v>0</v>
      </c>
      <c r="J169" s="89" t="s">
        <v>268</v>
      </c>
    </row>
    <row r="170" spans="4:10" x14ac:dyDescent="0.2">
      <c r="D170" s="89" t="s">
        <v>628</v>
      </c>
      <c r="E170" s="90">
        <v>55.442715560000003</v>
      </c>
      <c r="F170" s="91">
        <v>-1.9030137342</v>
      </c>
      <c r="G170" s="89" t="s">
        <v>629</v>
      </c>
      <c r="H170" s="87"/>
      <c r="I170" s="89">
        <v>0</v>
      </c>
      <c r="J170" s="89" t="s">
        <v>268</v>
      </c>
    </row>
    <row r="171" spans="4:10" x14ac:dyDescent="0.2">
      <c r="D171" s="89" t="s">
        <v>630</v>
      </c>
      <c r="E171" s="90">
        <v>54.628300000000003</v>
      </c>
      <c r="F171" s="91">
        <v>-1.76363</v>
      </c>
      <c r="G171" s="89" t="s">
        <v>631</v>
      </c>
      <c r="H171" s="87"/>
      <c r="I171" s="89">
        <v>19</v>
      </c>
      <c r="J171" s="89" t="s">
        <v>362</v>
      </c>
    </row>
    <row r="172" spans="4:10" x14ac:dyDescent="0.2">
      <c r="D172" s="89" t="s">
        <v>632</v>
      </c>
      <c r="E172" s="90">
        <v>55.134667458800003</v>
      </c>
      <c r="F172" s="91">
        <v>-2.2151190467999999</v>
      </c>
      <c r="G172" s="89" t="s">
        <v>633</v>
      </c>
      <c r="H172" s="87"/>
      <c r="I172" s="89">
        <v>0</v>
      </c>
      <c r="J172" s="89" t="s">
        <v>268</v>
      </c>
    </row>
    <row r="173" spans="4:10" x14ac:dyDescent="0.2">
      <c r="D173" s="89" t="s">
        <v>634</v>
      </c>
      <c r="E173" s="90">
        <v>55.462299999999999</v>
      </c>
      <c r="F173" s="91">
        <v>-1.6635899999999999</v>
      </c>
      <c r="G173" s="89" t="s">
        <v>635</v>
      </c>
      <c r="H173" s="87"/>
      <c r="I173" s="89">
        <v>5</v>
      </c>
      <c r="J173" s="89" t="s">
        <v>268</v>
      </c>
    </row>
    <row r="174" spans="4:10" x14ac:dyDescent="0.2">
      <c r="D174" s="89" t="s">
        <v>636</v>
      </c>
      <c r="E174" s="90">
        <v>55.155299999999997</v>
      </c>
      <c r="F174" s="91">
        <v>-2.1486399999999999</v>
      </c>
      <c r="G174" s="89" t="s">
        <v>637</v>
      </c>
      <c r="H174" s="87"/>
      <c r="I174" s="89">
        <v>2</v>
      </c>
      <c r="J174" s="89" t="s">
        <v>268</v>
      </c>
    </row>
    <row r="175" spans="4:10" x14ac:dyDescent="0.2">
      <c r="D175" s="89" t="s">
        <v>638</v>
      </c>
      <c r="E175" s="90" t="s">
        <v>639</v>
      </c>
      <c r="F175" s="91">
        <v>-2.2649699999999999</v>
      </c>
      <c r="G175" s="89" t="s">
        <v>640</v>
      </c>
      <c r="H175" s="87"/>
      <c r="I175" s="89">
        <v>1</v>
      </c>
      <c r="J175" s="89" t="s">
        <v>268</v>
      </c>
    </row>
    <row r="176" spans="4:10" x14ac:dyDescent="0.2">
      <c r="D176" s="89" t="s">
        <v>641</v>
      </c>
      <c r="E176" s="90">
        <v>54.771599999999999</v>
      </c>
      <c r="F176" s="91">
        <v>-2.0910799999999998</v>
      </c>
      <c r="G176" s="89" t="s">
        <v>938</v>
      </c>
      <c r="H176" s="87"/>
      <c r="I176" s="89">
        <v>1</v>
      </c>
      <c r="J176" s="89" t="s">
        <v>268</v>
      </c>
    </row>
    <row r="177" spans="4:10" x14ac:dyDescent="0.2">
      <c r="D177" s="89" t="s">
        <v>642</v>
      </c>
      <c r="E177" s="90">
        <v>55.3046318791</v>
      </c>
      <c r="F177" s="91">
        <v>-1.8901972440000001</v>
      </c>
      <c r="G177" s="89" t="s">
        <v>643</v>
      </c>
      <c r="H177" s="87"/>
      <c r="I177" s="89">
        <v>28</v>
      </c>
      <c r="J177" s="89" t="s">
        <v>268</v>
      </c>
    </row>
    <row r="178" spans="4:10" x14ac:dyDescent="0.2">
      <c r="D178" s="89" t="s">
        <v>644</v>
      </c>
      <c r="E178" s="90" t="s">
        <v>645</v>
      </c>
      <c r="F178" s="91">
        <v>-1.97719</v>
      </c>
      <c r="G178" s="89" t="s">
        <v>646</v>
      </c>
      <c r="H178" s="87"/>
      <c r="I178" s="89">
        <v>0</v>
      </c>
      <c r="J178" s="89" t="s">
        <v>268</v>
      </c>
    </row>
    <row r="179" spans="4:10" x14ac:dyDescent="0.2">
      <c r="D179" s="89" t="s">
        <v>647</v>
      </c>
      <c r="E179" s="90" t="s">
        <v>648</v>
      </c>
      <c r="F179" s="91" t="s">
        <v>649</v>
      </c>
      <c r="G179" s="89" t="s">
        <v>650</v>
      </c>
      <c r="H179" s="87"/>
      <c r="I179" s="89">
        <v>14</v>
      </c>
      <c r="J179" s="89" t="s">
        <v>268</v>
      </c>
    </row>
    <row r="180" spans="4:10" x14ac:dyDescent="0.2">
      <c r="D180" s="89" t="s">
        <v>651</v>
      </c>
      <c r="E180" s="90">
        <v>54.789200000000001</v>
      </c>
      <c r="F180" s="91" t="s">
        <v>652</v>
      </c>
      <c r="G180" s="89" t="s">
        <v>653</v>
      </c>
      <c r="H180" s="87"/>
      <c r="I180" s="89">
        <v>1</v>
      </c>
      <c r="J180" s="89" t="s">
        <v>268</v>
      </c>
    </row>
    <row r="181" spans="4:10" x14ac:dyDescent="0.2">
      <c r="D181" s="89" t="s">
        <v>654</v>
      </c>
      <c r="E181" s="90">
        <v>55.169199999999996</v>
      </c>
      <c r="F181" s="91">
        <v>-1.9354100000000001</v>
      </c>
      <c r="G181" s="89" t="s">
        <v>939</v>
      </c>
      <c r="H181" s="87"/>
      <c r="I181" s="89">
        <v>3</v>
      </c>
      <c r="J181" s="89" t="s">
        <v>268</v>
      </c>
    </row>
    <row r="182" spans="4:10" x14ac:dyDescent="0.2">
      <c r="D182" s="89" t="s">
        <v>655</v>
      </c>
      <c r="E182" s="90">
        <v>55.578460335199999</v>
      </c>
      <c r="F182" s="91">
        <v>-1.6453628410000001</v>
      </c>
      <c r="G182" s="89" t="s">
        <v>656</v>
      </c>
      <c r="H182" s="87"/>
      <c r="I182" s="89">
        <v>119</v>
      </c>
      <c r="J182" s="89" t="s">
        <v>266</v>
      </c>
    </row>
    <row r="183" spans="4:10" x14ac:dyDescent="0.2">
      <c r="D183" s="89" t="s">
        <v>657</v>
      </c>
      <c r="E183" s="90">
        <v>54.7072</v>
      </c>
      <c r="F183" s="91">
        <v>-1.3154699999999999</v>
      </c>
      <c r="G183" s="89" t="s">
        <v>940</v>
      </c>
      <c r="H183" s="87"/>
      <c r="I183" s="89">
        <v>3</v>
      </c>
      <c r="J183" s="89" t="s">
        <v>268</v>
      </c>
    </row>
    <row r="184" spans="4:10" x14ac:dyDescent="0.2">
      <c r="D184" s="89" t="s">
        <v>658</v>
      </c>
      <c r="E184" s="90">
        <v>54.769100000000002</v>
      </c>
      <c r="F184" s="91">
        <v>-1.5242800000000001</v>
      </c>
      <c r="G184" s="89" t="s">
        <v>659</v>
      </c>
      <c r="H184" s="87"/>
      <c r="I184" s="89">
        <v>1</v>
      </c>
      <c r="J184" s="89" t="s">
        <v>268</v>
      </c>
    </row>
    <row r="185" spans="4:10" x14ac:dyDescent="0.2">
      <c r="D185" s="89" t="s">
        <v>660</v>
      </c>
      <c r="E185" s="90">
        <v>55.369900000000001</v>
      </c>
      <c r="F185" s="91">
        <v>-1.6606000000000001</v>
      </c>
      <c r="G185" s="89" t="s">
        <v>661</v>
      </c>
      <c r="H185" s="87"/>
      <c r="I185" s="89">
        <v>20</v>
      </c>
      <c r="J185" s="89" t="s">
        <v>268</v>
      </c>
    </row>
    <row r="186" spans="4:10" x14ac:dyDescent="0.2">
      <c r="D186" s="89" t="s">
        <v>662</v>
      </c>
      <c r="E186" s="90">
        <v>55.057400000000001</v>
      </c>
      <c r="F186" s="91">
        <v>-2.19991</v>
      </c>
      <c r="G186" s="89" t="s">
        <v>663</v>
      </c>
      <c r="H186" s="87"/>
      <c r="I186" s="89">
        <v>0</v>
      </c>
      <c r="J186" s="89" t="s">
        <v>268</v>
      </c>
    </row>
    <row r="187" spans="4:10" x14ac:dyDescent="0.2">
      <c r="D187" s="89" t="s">
        <v>664</v>
      </c>
      <c r="E187" s="90">
        <v>54.867699999999999</v>
      </c>
      <c r="F187" s="91">
        <v>-2.5031400000000001</v>
      </c>
      <c r="G187" s="89" t="s">
        <v>665</v>
      </c>
      <c r="H187" s="87"/>
      <c r="I187" s="89">
        <v>1</v>
      </c>
      <c r="J187" s="89" t="s">
        <v>268</v>
      </c>
    </row>
    <row r="188" spans="4:10" x14ac:dyDescent="0.2">
      <c r="D188" s="89" t="s">
        <v>666</v>
      </c>
      <c r="E188" s="90">
        <v>54.910200000000003</v>
      </c>
      <c r="F188" s="91">
        <v>-2.0270899999999998</v>
      </c>
      <c r="G188" s="89" t="s">
        <v>667</v>
      </c>
      <c r="H188" s="87"/>
      <c r="I188" s="89">
        <v>3</v>
      </c>
      <c r="J188" s="89" t="s">
        <v>268</v>
      </c>
    </row>
    <row r="189" spans="4:10" x14ac:dyDescent="0.2">
      <c r="D189" s="89" t="s">
        <v>668</v>
      </c>
      <c r="E189" s="90">
        <v>55.320399999999999</v>
      </c>
      <c r="F189" s="91">
        <v>-1.9551499999999999</v>
      </c>
      <c r="G189" s="89" t="s">
        <v>941</v>
      </c>
      <c r="H189" s="87"/>
      <c r="I189" s="89">
        <v>2</v>
      </c>
      <c r="J189" s="89" t="s">
        <v>268</v>
      </c>
    </row>
    <row r="190" spans="4:10" x14ac:dyDescent="0.2">
      <c r="D190" s="89" t="s">
        <v>669</v>
      </c>
      <c r="E190" s="90">
        <v>54.573500000000003</v>
      </c>
      <c r="F190" s="91">
        <v>-1.78148</v>
      </c>
      <c r="G190" s="89" t="s">
        <v>670</v>
      </c>
      <c r="H190" s="87"/>
      <c r="I190" s="89">
        <v>11</v>
      </c>
      <c r="J190" s="89" t="s">
        <v>268</v>
      </c>
    </row>
    <row r="191" spans="4:10" x14ac:dyDescent="0.2">
      <c r="D191" s="89" t="s">
        <v>671</v>
      </c>
      <c r="E191" s="90">
        <v>54.5535</v>
      </c>
      <c r="F191" s="91">
        <v>-1.89882</v>
      </c>
      <c r="G191" s="89" t="s">
        <v>672</v>
      </c>
      <c r="H191" s="87"/>
      <c r="I191" s="89">
        <v>6</v>
      </c>
      <c r="J191" s="89" t="s">
        <v>268</v>
      </c>
    </row>
    <row r="192" spans="4:10" x14ac:dyDescent="0.2">
      <c r="D192" s="89" t="s">
        <v>673</v>
      </c>
      <c r="E192" s="90">
        <v>55.041600000000003</v>
      </c>
      <c r="F192" s="91">
        <v>-1.8696600000000001</v>
      </c>
      <c r="G192" s="89" t="s">
        <v>674</v>
      </c>
      <c r="H192" s="87"/>
      <c r="I192" s="89">
        <v>5</v>
      </c>
      <c r="J192" s="89" t="s">
        <v>268</v>
      </c>
    </row>
    <row r="193" spans="4:10" x14ac:dyDescent="0.2">
      <c r="D193" s="89" t="s">
        <v>675</v>
      </c>
      <c r="E193" s="90">
        <v>54.736699999999999</v>
      </c>
      <c r="F193" s="91">
        <v>-1.9926900000000001</v>
      </c>
      <c r="G193" s="89" t="s">
        <v>676</v>
      </c>
      <c r="H193" s="87"/>
      <c r="I193" s="89">
        <v>16</v>
      </c>
      <c r="J193" s="89" t="s">
        <v>268</v>
      </c>
    </row>
    <row r="194" spans="4:10" x14ac:dyDescent="0.2">
      <c r="D194" s="89" t="s">
        <v>677</v>
      </c>
      <c r="E194" s="90">
        <v>54.731081000499998</v>
      </c>
      <c r="F194" s="91">
        <v>-1.6576564296</v>
      </c>
      <c r="G194" s="89" t="s">
        <v>678</v>
      </c>
      <c r="H194" s="87"/>
      <c r="I194" s="89">
        <v>1</v>
      </c>
      <c r="J194" s="89" t="s">
        <v>268</v>
      </c>
    </row>
    <row r="195" spans="4:10" x14ac:dyDescent="0.2">
      <c r="D195" s="89" t="s">
        <v>679</v>
      </c>
      <c r="E195" s="90">
        <v>55.081400000000002</v>
      </c>
      <c r="F195" s="91">
        <v>-2.3214700000000001</v>
      </c>
      <c r="G195" s="89" t="s">
        <v>680</v>
      </c>
      <c r="H195" s="87"/>
      <c r="I195" s="89">
        <v>2</v>
      </c>
      <c r="J195" s="89" t="s">
        <v>268</v>
      </c>
    </row>
    <row r="196" spans="4:10" x14ac:dyDescent="0.2">
      <c r="D196" s="89" t="s">
        <v>681</v>
      </c>
      <c r="E196" s="90">
        <v>54.565899999999999</v>
      </c>
      <c r="F196" s="91" t="s">
        <v>682</v>
      </c>
      <c r="G196" s="89" t="s">
        <v>942</v>
      </c>
      <c r="H196" s="87"/>
      <c r="I196" s="89">
        <v>2</v>
      </c>
      <c r="J196" s="89" t="s">
        <v>268</v>
      </c>
    </row>
    <row r="197" spans="4:10" x14ac:dyDescent="0.2">
      <c r="D197" s="89" t="s">
        <v>683</v>
      </c>
      <c r="E197" s="90">
        <v>54.732799999999997</v>
      </c>
      <c r="F197" s="91">
        <v>-1.5916399999999999</v>
      </c>
      <c r="G197" s="89" t="s">
        <v>684</v>
      </c>
      <c r="H197" s="87"/>
      <c r="I197" s="89">
        <v>6</v>
      </c>
      <c r="J197" s="89" t="s">
        <v>268</v>
      </c>
    </row>
    <row r="198" spans="4:10" x14ac:dyDescent="0.2">
      <c r="D198" s="89" t="s">
        <v>685</v>
      </c>
      <c r="E198" s="90">
        <v>54.418599999999998</v>
      </c>
      <c r="F198" s="91">
        <v>-1.2653799999999999</v>
      </c>
      <c r="G198" s="89" t="s">
        <v>686</v>
      </c>
      <c r="H198" s="87"/>
      <c r="I198" s="89">
        <v>10</v>
      </c>
      <c r="J198" s="89" t="s">
        <v>268</v>
      </c>
    </row>
    <row r="199" spans="4:10" x14ac:dyDescent="0.2">
      <c r="D199" s="89" t="s">
        <v>687</v>
      </c>
      <c r="E199" s="90">
        <v>55.381132115</v>
      </c>
      <c r="F199" s="91">
        <v>-1.8525032432999999</v>
      </c>
      <c r="G199" s="89" t="s">
        <v>688</v>
      </c>
      <c r="H199" s="87"/>
      <c r="I199" s="89">
        <v>0</v>
      </c>
      <c r="J199" s="89" t="s">
        <v>268</v>
      </c>
    </row>
    <row r="200" spans="4:10" x14ac:dyDescent="0.2">
      <c r="D200" s="89" t="s">
        <v>689</v>
      </c>
      <c r="E200" s="90">
        <v>54.9268</v>
      </c>
      <c r="F200" s="91">
        <v>-2.59599</v>
      </c>
      <c r="G200" s="89" t="s">
        <v>690</v>
      </c>
      <c r="H200" s="87"/>
      <c r="I200" s="89">
        <v>1</v>
      </c>
      <c r="J200" s="89" t="s">
        <v>268</v>
      </c>
    </row>
    <row r="201" spans="4:10" x14ac:dyDescent="0.2">
      <c r="D201" s="89" t="s">
        <v>691</v>
      </c>
      <c r="E201" s="90">
        <v>55.307299999999998</v>
      </c>
      <c r="F201" s="91">
        <v>-1.60808</v>
      </c>
      <c r="G201" s="89" t="s">
        <v>692</v>
      </c>
      <c r="H201" s="87"/>
      <c r="I201" s="89">
        <v>9</v>
      </c>
      <c r="J201" s="89" t="s">
        <v>268</v>
      </c>
    </row>
    <row r="202" spans="4:10" x14ac:dyDescent="0.2">
      <c r="D202" s="89" t="s">
        <v>693</v>
      </c>
      <c r="E202" s="90">
        <v>54.741300000000003</v>
      </c>
      <c r="F202" s="91">
        <v>-1.8237000000000001</v>
      </c>
      <c r="G202" s="89" t="s">
        <v>694</v>
      </c>
      <c r="H202" s="87"/>
      <c r="I202" s="89">
        <v>21</v>
      </c>
      <c r="J202" s="89" t="s">
        <v>268</v>
      </c>
    </row>
    <row r="203" spans="4:10" x14ac:dyDescent="0.2">
      <c r="D203" s="89" t="s">
        <v>695</v>
      </c>
      <c r="E203" s="90">
        <v>54.710186982700002</v>
      </c>
      <c r="F203" s="91">
        <v>-1.5312766614</v>
      </c>
      <c r="G203" s="89" t="s">
        <v>696</v>
      </c>
      <c r="H203" s="87"/>
      <c r="I203" s="89">
        <v>0</v>
      </c>
      <c r="J203" s="89" t="s">
        <v>268</v>
      </c>
    </row>
    <row r="204" spans="4:10" x14ac:dyDescent="0.2">
      <c r="D204" s="89" t="s">
        <v>697</v>
      </c>
      <c r="E204" s="90">
        <v>55.226799999999997</v>
      </c>
      <c r="F204" s="91">
        <v>-1.6321399999999999</v>
      </c>
      <c r="G204" s="89" t="s">
        <v>698</v>
      </c>
      <c r="H204" s="87"/>
      <c r="I204" s="89">
        <v>6</v>
      </c>
      <c r="J204" s="89" t="s">
        <v>268</v>
      </c>
    </row>
    <row r="205" spans="4:10" x14ac:dyDescent="0.2">
      <c r="D205" s="89" t="s">
        <v>699</v>
      </c>
      <c r="E205" s="90">
        <v>54.7804</v>
      </c>
      <c r="F205" s="91">
        <v>-1.6620699999999999</v>
      </c>
      <c r="G205" s="89" t="s">
        <v>700</v>
      </c>
      <c r="H205" s="87"/>
      <c r="I205" s="89">
        <v>0</v>
      </c>
      <c r="J205" s="89" t="s">
        <v>268</v>
      </c>
    </row>
    <row r="206" spans="4:10" x14ac:dyDescent="0.2">
      <c r="D206" s="89" t="s">
        <v>701</v>
      </c>
      <c r="E206" s="90">
        <v>55.012099999999997</v>
      </c>
      <c r="F206" s="91">
        <v>-2.1356799999999998</v>
      </c>
      <c r="G206" s="89" t="s">
        <v>702</v>
      </c>
      <c r="H206" s="87"/>
      <c r="I206" s="89">
        <v>2</v>
      </c>
      <c r="J206" s="89" t="s">
        <v>268</v>
      </c>
    </row>
    <row r="207" spans="4:10" x14ac:dyDescent="0.2">
      <c r="D207" s="89" t="s">
        <v>703</v>
      </c>
      <c r="E207" s="90">
        <v>55.082599999999999</v>
      </c>
      <c r="F207" s="91">
        <v>-1.9089100000000001</v>
      </c>
      <c r="G207" s="89" t="s">
        <v>704</v>
      </c>
      <c r="H207" s="87"/>
      <c r="I207" s="89">
        <v>1</v>
      </c>
      <c r="J207" s="89" t="s">
        <v>268</v>
      </c>
    </row>
    <row r="208" spans="4:10" x14ac:dyDescent="0.2">
      <c r="D208" s="89" t="s">
        <v>705</v>
      </c>
      <c r="E208" s="90">
        <v>55.603086400199999</v>
      </c>
      <c r="F208" s="91">
        <v>-1.7683810323</v>
      </c>
      <c r="G208" s="89" t="s">
        <v>706</v>
      </c>
      <c r="H208" s="87"/>
      <c r="I208" s="89">
        <v>3</v>
      </c>
      <c r="J208" s="89" t="s">
        <v>268</v>
      </c>
    </row>
    <row r="209" spans="4:10" x14ac:dyDescent="0.2">
      <c r="D209" s="89" t="s">
        <v>707</v>
      </c>
      <c r="E209" s="90">
        <v>55.085299999999997</v>
      </c>
      <c r="F209" s="91" t="s">
        <v>708</v>
      </c>
      <c r="G209" s="89" t="s">
        <v>709</v>
      </c>
      <c r="H209" s="87"/>
      <c r="I209" s="89">
        <v>7</v>
      </c>
      <c r="J209" s="89" t="s">
        <v>268</v>
      </c>
    </row>
    <row r="210" spans="4:10" x14ac:dyDescent="0.2">
      <c r="D210" s="89" t="s">
        <v>710</v>
      </c>
      <c r="E210" s="90">
        <v>55.638399999999997</v>
      </c>
      <c r="F210" s="91">
        <v>-2.2757700000000001</v>
      </c>
      <c r="G210" s="89" t="s">
        <v>711</v>
      </c>
      <c r="H210" s="87"/>
      <c r="I210" s="89">
        <v>1</v>
      </c>
      <c r="J210" s="89" t="s">
        <v>268</v>
      </c>
    </row>
    <row r="211" spans="4:10" x14ac:dyDescent="0.2">
      <c r="D211" s="89" t="s">
        <v>712</v>
      </c>
      <c r="E211" s="90">
        <v>55.175400000000003</v>
      </c>
      <c r="F211" s="91">
        <v>-2.1742400000000002</v>
      </c>
      <c r="G211" s="89" t="s">
        <v>713</v>
      </c>
      <c r="H211" s="87"/>
      <c r="I211" s="89">
        <v>2</v>
      </c>
      <c r="J211" s="89" t="s">
        <v>268</v>
      </c>
    </row>
    <row r="212" spans="4:10" x14ac:dyDescent="0.2">
      <c r="D212" s="89" t="s">
        <v>714</v>
      </c>
      <c r="E212" s="90">
        <v>55.1218</v>
      </c>
      <c r="F212" s="91">
        <v>-1.80671</v>
      </c>
      <c r="G212" s="89" t="s">
        <v>715</v>
      </c>
      <c r="H212" s="87"/>
      <c r="I212" s="89">
        <v>4</v>
      </c>
      <c r="J212" s="89" t="s">
        <v>268</v>
      </c>
    </row>
    <row r="213" spans="4:10" x14ac:dyDescent="0.2">
      <c r="D213" s="89" t="s">
        <v>716</v>
      </c>
      <c r="E213" s="90">
        <v>55.7686097395</v>
      </c>
      <c r="F213" s="91">
        <v>-2.0552005792000001</v>
      </c>
      <c r="G213" s="89" t="s">
        <v>717</v>
      </c>
      <c r="H213" s="87"/>
      <c r="I213" s="89">
        <v>0</v>
      </c>
      <c r="J213" s="89" t="s">
        <v>268</v>
      </c>
    </row>
    <row r="214" spans="4:10" x14ac:dyDescent="0.2">
      <c r="D214" s="89" t="s">
        <v>718</v>
      </c>
      <c r="E214" s="90">
        <v>55.4024</v>
      </c>
      <c r="F214" s="91">
        <v>-1.8895900000000001</v>
      </c>
      <c r="G214" s="89" t="s">
        <v>719</v>
      </c>
      <c r="H214" s="87"/>
      <c r="I214" s="89">
        <v>3</v>
      </c>
      <c r="J214" s="89" t="s">
        <v>268</v>
      </c>
    </row>
    <row r="215" spans="4:10" x14ac:dyDescent="0.2">
      <c r="D215" s="89" t="s">
        <v>720</v>
      </c>
      <c r="E215" s="90">
        <v>55.353299999999997</v>
      </c>
      <c r="F215" s="91">
        <v>-1.72621</v>
      </c>
      <c r="G215" s="89" t="s">
        <v>721</v>
      </c>
      <c r="H215" s="87"/>
      <c r="I215" s="89">
        <v>6</v>
      </c>
      <c r="J215" s="89" t="s">
        <v>268</v>
      </c>
    </row>
    <row r="216" spans="4:10" x14ac:dyDescent="0.2">
      <c r="D216" s="89" t="s">
        <v>722</v>
      </c>
      <c r="E216" s="90">
        <v>54.526800000000001</v>
      </c>
      <c r="F216" s="91">
        <v>-1.8352900000000001</v>
      </c>
      <c r="G216" s="89" t="s">
        <v>723</v>
      </c>
      <c r="H216" s="87"/>
      <c r="I216" s="89">
        <v>3</v>
      </c>
      <c r="J216" s="89" t="s">
        <v>268</v>
      </c>
    </row>
    <row r="217" spans="4:10" x14ac:dyDescent="0.2">
      <c r="D217" s="89" t="s">
        <v>724</v>
      </c>
      <c r="E217" s="90">
        <v>55.252699999999997</v>
      </c>
      <c r="F217" s="91">
        <v>-1.8437699999999999</v>
      </c>
      <c r="G217" s="89" t="s">
        <v>725</v>
      </c>
      <c r="H217" s="87"/>
      <c r="I217" s="89">
        <v>1</v>
      </c>
      <c r="J217" s="89" t="s">
        <v>268</v>
      </c>
    </row>
    <row r="218" spans="4:10" x14ac:dyDescent="0.2">
      <c r="D218" s="89" t="s">
        <v>726</v>
      </c>
      <c r="E218" s="90">
        <v>54.928600000000003</v>
      </c>
      <c r="F218" s="91">
        <v>-2.4929800000000002</v>
      </c>
      <c r="G218" s="89" t="s">
        <v>727</v>
      </c>
      <c r="H218" s="87"/>
      <c r="I218" s="89">
        <v>0</v>
      </c>
      <c r="J218" s="89" t="s">
        <v>268</v>
      </c>
    </row>
    <row r="219" spans="4:10" x14ac:dyDescent="0.2">
      <c r="D219" s="89" t="s">
        <v>728</v>
      </c>
      <c r="E219" s="90">
        <v>54.930399999999999</v>
      </c>
      <c r="F219" s="91">
        <v>-2.04854</v>
      </c>
      <c r="G219" s="89" t="s">
        <v>729</v>
      </c>
      <c r="H219" s="87"/>
      <c r="I219" s="89">
        <v>0</v>
      </c>
      <c r="J219" s="89" t="s">
        <v>268</v>
      </c>
    </row>
    <row r="220" spans="4:10" x14ac:dyDescent="0.2">
      <c r="D220" s="89" t="s">
        <v>730</v>
      </c>
      <c r="E220" s="90">
        <v>55.175675738700001</v>
      </c>
      <c r="F220" s="91">
        <v>-2.4621597623999998</v>
      </c>
      <c r="G220" s="89" t="s">
        <v>731</v>
      </c>
      <c r="H220" s="87"/>
      <c r="I220" s="89">
        <v>2</v>
      </c>
      <c r="J220" s="89" t="s">
        <v>268</v>
      </c>
    </row>
    <row r="221" spans="4:10" x14ac:dyDescent="0.2">
      <c r="D221" s="89"/>
      <c r="E221" s="90"/>
      <c r="F221" s="91"/>
      <c r="G221" s="89"/>
      <c r="H221" s="87"/>
      <c r="I221" s="89"/>
      <c r="J221" s="89"/>
    </row>
    <row r="222" spans="4:10" x14ac:dyDescent="0.2">
      <c r="D222" s="89"/>
      <c r="E222" s="90"/>
      <c r="F222" s="91"/>
      <c r="G222" s="89"/>
      <c r="H222" s="87"/>
      <c r="I222" s="89"/>
      <c r="J222" s="89"/>
    </row>
    <row r="223" spans="4:10" x14ac:dyDescent="0.2">
      <c r="D223" s="87"/>
      <c r="E223" s="87"/>
      <c r="F223" s="88"/>
      <c r="G223" s="87"/>
      <c r="H223" s="87"/>
      <c r="I223" s="87"/>
      <c r="J223" s="87"/>
    </row>
    <row r="224" spans="4:10" x14ac:dyDescent="0.2">
      <c r="D224" s="87"/>
      <c r="E224" s="87"/>
      <c r="F224" s="88"/>
      <c r="G224" s="87"/>
      <c r="H224" s="87"/>
      <c r="I224" s="87">
        <f>SUM(I12:I223)</f>
        <v>1472</v>
      </c>
      <c r="J224" s="87"/>
    </row>
    <row r="225" spans="4:10" x14ac:dyDescent="0.2">
      <c r="D225" s="87"/>
      <c r="E225" s="87"/>
      <c r="F225" s="88"/>
      <c r="G225" s="87"/>
      <c r="H225" s="87"/>
      <c r="I225" s="87"/>
      <c r="J225" s="87"/>
    </row>
    <row r="226" spans="4:10" x14ac:dyDescent="0.2">
      <c r="D226" s="87"/>
      <c r="E226" s="87"/>
      <c r="F226" s="88"/>
      <c r="G226" s="87"/>
      <c r="H226" s="87"/>
      <c r="I226" s="87"/>
      <c r="J226" s="87"/>
    </row>
    <row r="227" spans="4:10" x14ac:dyDescent="0.2">
      <c r="D227" s="87"/>
      <c r="E227" s="87"/>
      <c r="F227" s="88"/>
      <c r="G227" s="87"/>
      <c r="H227" s="87"/>
      <c r="I227" s="87"/>
      <c r="J227" s="87"/>
    </row>
    <row r="228" spans="4:10" x14ac:dyDescent="0.2">
      <c r="D228" s="87"/>
      <c r="E228" s="87"/>
      <c r="F228" s="88"/>
      <c r="G228" s="87"/>
      <c r="H228" s="87"/>
      <c r="I228" s="87"/>
      <c r="J228" s="87"/>
    </row>
    <row r="229" spans="4:10" x14ac:dyDescent="0.2">
      <c r="D229" s="87"/>
      <c r="E229" s="87"/>
      <c r="F229" s="88"/>
      <c r="G229" s="87"/>
      <c r="H229" s="87"/>
      <c r="I229" s="87"/>
      <c r="J229" s="87"/>
    </row>
    <row r="230" spans="4:10" x14ac:dyDescent="0.2">
      <c r="D230" s="87"/>
      <c r="E230" s="87"/>
      <c r="F230" s="88"/>
      <c r="G230" s="87"/>
      <c r="H230" s="87"/>
      <c r="I230" s="87"/>
      <c r="J230" s="87"/>
    </row>
    <row r="231" spans="4:10" x14ac:dyDescent="0.2">
      <c r="D231" s="87"/>
      <c r="E231" s="87"/>
      <c r="F231" s="88"/>
      <c r="G231" s="87"/>
      <c r="H231" s="87"/>
      <c r="I231" s="87"/>
      <c r="J231" s="87"/>
    </row>
    <row r="232" spans="4:10" x14ac:dyDescent="0.2">
      <c r="D232" s="87"/>
      <c r="E232" s="87"/>
      <c r="F232" s="88"/>
      <c r="G232" s="87"/>
      <c r="H232" s="87"/>
      <c r="I232" s="87"/>
      <c r="J232" s="87"/>
    </row>
    <row r="233" spans="4:10" x14ac:dyDescent="0.2">
      <c r="D233" s="87"/>
      <c r="E233" s="87"/>
      <c r="F233" s="88"/>
      <c r="G233" s="87"/>
      <c r="H233" s="87"/>
      <c r="I233" s="87"/>
      <c r="J233" s="87"/>
    </row>
    <row r="234" spans="4:10" x14ac:dyDescent="0.2">
      <c r="D234" s="87"/>
      <c r="E234" s="87"/>
      <c r="F234" s="88"/>
      <c r="G234" s="87"/>
      <c r="H234" s="87"/>
      <c r="I234" s="87"/>
      <c r="J234" s="87"/>
    </row>
    <row r="235" spans="4:10" x14ac:dyDescent="0.2">
      <c r="D235" s="87"/>
      <c r="E235" s="87"/>
      <c r="F235" s="88"/>
      <c r="G235" s="87"/>
      <c r="H235" s="87"/>
      <c r="I235" s="87"/>
      <c r="J235" s="87"/>
    </row>
    <row r="236" spans="4:10" x14ac:dyDescent="0.2">
      <c r="D236" s="87"/>
      <c r="E236" s="87"/>
      <c r="F236" s="88"/>
      <c r="G236" s="87"/>
      <c r="H236" s="87"/>
      <c r="I236" s="87"/>
      <c r="J236" s="87"/>
    </row>
    <row r="237" spans="4:10" x14ac:dyDescent="0.2">
      <c r="D237" s="87"/>
      <c r="E237" s="87"/>
      <c r="F237" s="88"/>
      <c r="G237" s="87"/>
      <c r="H237" s="87"/>
      <c r="I237" s="87"/>
      <c r="J237" s="87"/>
    </row>
    <row r="238" spans="4:10" x14ac:dyDescent="0.2">
      <c r="D238" s="87"/>
      <c r="E238" s="87"/>
      <c r="F238" s="88"/>
      <c r="G238" s="87"/>
      <c r="H238" s="87"/>
      <c r="I238" s="87"/>
      <c r="J238" s="87"/>
    </row>
    <row r="239" spans="4:10" x14ac:dyDescent="0.2">
      <c r="D239" s="87"/>
      <c r="E239" s="87"/>
      <c r="F239" s="88"/>
      <c r="G239" s="87"/>
      <c r="H239" s="87"/>
      <c r="I239" s="87"/>
      <c r="J239" s="87"/>
    </row>
    <row r="240" spans="4:10" x14ac:dyDescent="0.2">
      <c r="D240" s="87"/>
      <c r="E240" s="87"/>
      <c r="F240" s="88"/>
      <c r="G240" s="87"/>
      <c r="H240" s="87"/>
      <c r="I240" s="87"/>
      <c r="J240" s="87"/>
    </row>
    <row r="241" spans="4:10" x14ac:dyDescent="0.2">
      <c r="D241" s="87"/>
      <c r="E241" s="87"/>
      <c r="F241" s="88"/>
      <c r="G241" s="87"/>
      <c r="H241" s="87"/>
      <c r="I241" s="87"/>
      <c r="J241" s="87"/>
    </row>
    <row r="242" spans="4:10" x14ac:dyDescent="0.2">
      <c r="D242" s="87"/>
      <c r="E242" s="87"/>
      <c r="F242" s="88"/>
      <c r="G242" s="87"/>
      <c r="H242" s="87"/>
      <c r="I242" s="87"/>
      <c r="J242" s="87"/>
    </row>
    <row r="243" spans="4:10" x14ac:dyDescent="0.2">
      <c r="D243" s="87"/>
      <c r="E243" s="87"/>
      <c r="F243" s="88"/>
      <c r="G243" s="87"/>
      <c r="H243" s="87"/>
      <c r="I243" s="87"/>
      <c r="J243" s="87"/>
    </row>
    <row r="244" spans="4:10" x14ac:dyDescent="0.2">
      <c r="D244" s="87"/>
      <c r="E244" s="87"/>
      <c r="F244" s="88"/>
      <c r="G244" s="87"/>
      <c r="H244" s="87"/>
      <c r="I244" s="87"/>
      <c r="J244" s="87"/>
    </row>
    <row r="245" spans="4:10" x14ac:dyDescent="0.2">
      <c r="D245" s="87"/>
      <c r="E245" s="87"/>
      <c r="F245" s="88"/>
      <c r="G245" s="87"/>
      <c r="H245" s="87"/>
      <c r="I245" s="87"/>
      <c r="J245" s="87"/>
    </row>
    <row r="246" spans="4:10" x14ac:dyDescent="0.2">
      <c r="D246" s="87"/>
      <c r="E246" s="87"/>
      <c r="F246" s="88"/>
      <c r="G246" s="87"/>
      <c r="H246" s="87"/>
      <c r="I246" s="87"/>
      <c r="J246" s="87"/>
    </row>
    <row r="247" spans="4:10" x14ac:dyDescent="0.2">
      <c r="D247" s="87"/>
      <c r="E247" s="87"/>
      <c r="F247" s="88"/>
      <c r="G247" s="87"/>
      <c r="H247" s="87"/>
      <c r="I247" s="87"/>
      <c r="J247" s="87"/>
    </row>
    <row r="248" spans="4:10" x14ac:dyDescent="0.2">
      <c r="D248" s="87"/>
      <c r="E248" s="87"/>
      <c r="F248" s="88"/>
      <c r="G248" s="87"/>
      <c r="H248" s="87"/>
      <c r="I248" s="87"/>
      <c r="J248" s="87"/>
    </row>
    <row r="249" spans="4:10" x14ac:dyDescent="0.2">
      <c r="D249" s="87"/>
      <c r="E249" s="87"/>
      <c r="F249" s="88"/>
      <c r="G249" s="87"/>
      <c r="H249" s="87"/>
      <c r="I249" s="87"/>
      <c r="J249" s="87"/>
    </row>
    <row r="250" spans="4:10" x14ac:dyDescent="0.2">
      <c r="D250" s="87"/>
      <c r="E250" s="87"/>
      <c r="F250" s="88"/>
      <c r="G250" s="87"/>
      <c r="H250" s="87"/>
      <c r="I250" s="87"/>
      <c r="J250" s="87"/>
    </row>
    <row r="251" spans="4:10" x14ac:dyDescent="0.2">
      <c r="D251" s="87"/>
      <c r="E251" s="87"/>
      <c r="F251" s="88"/>
      <c r="G251" s="87"/>
      <c r="H251" s="87"/>
      <c r="I251" s="87"/>
      <c r="J251" s="87"/>
    </row>
    <row r="252" spans="4:10" x14ac:dyDescent="0.2">
      <c r="D252" s="87"/>
      <c r="E252" s="87"/>
      <c r="F252" s="88"/>
      <c r="G252" s="87"/>
      <c r="H252" s="87"/>
      <c r="I252" s="87"/>
      <c r="J252" s="87"/>
    </row>
    <row r="253" spans="4:10" x14ac:dyDescent="0.2">
      <c r="D253" s="87"/>
      <c r="E253" s="87"/>
      <c r="F253" s="88"/>
      <c r="G253" s="87"/>
      <c r="H253" s="87"/>
      <c r="I253" s="87"/>
      <c r="J253" s="87"/>
    </row>
    <row r="254" spans="4:10" x14ac:dyDescent="0.2">
      <c r="D254" s="87"/>
      <c r="E254" s="87"/>
      <c r="F254" s="88"/>
      <c r="G254" s="87"/>
      <c r="H254" s="87"/>
      <c r="I254" s="87"/>
      <c r="J254" s="87"/>
    </row>
    <row r="255" spans="4:10" x14ac:dyDescent="0.2">
      <c r="D255" s="87"/>
      <c r="E255" s="87"/>
      <c r="F255" s="88"/>
      <c r="G255" s="87"/>
      <c r="H255" s="87"/>
      <c r="I255" s="87"/>
      <c r="J255" s="87"/>
    </row>
    <row r="256" spans="4:10" x14ac:dyDescent="0.2">
      <c r="D256" s="87"/>
      <c r="E256" s="87"/>
      <c r="F256" s="88"/>
      <c r="G256" s="87"/>
      <c r="H256" s="87"/>
      <c r="I256" s="87"/>
      <c r="J256" s="87"/>
    </row>
    <row r="257" spans="4:10" x14ac:dyDescent="0.2">
      <c r="D257" s="87"/>
      <c r="E257" s="87"/>
      <c r="F257" s="88"/>
      <c r="G257" s="87"/>
      <c r="H257" s="87"/>
      <c r="I257" s="87"/>
      <c r="J257" s="87"/>
    </row>
    <row r="258" spans="4:10" x14ac:dyDescent="0.2">
      <c r="D258" s="87"/>
      <c r="E258" s="87"/>
      <c r="F258" s="88"/>
      <c r="G258" s="87"/>
      <c r="H258" s="87"/>
      <c r="I258" s="87"/>
      <c r="J258" s="87"/>
    </row>
    <row r="259" spans="4:10" x14ac:dyDescent="0.2">
      <c r="F259" s="92"/>
    </row>
    <row r="260" spans="4:10" x14ac:dyDescent="0.2">
      <c r="F260" s="92"/>
    </row>
    <row r="261" spans="4:10" x14ac:dyDescent="0.2">
      <c r="F261" s="92"/>
    </row>
    <row r="262" spans="4:10" x14ac:dyDescent="0.2">
      <c r="F262" s="92"/>
    </row>
    <row r="263" spans="4:10" x14ac:dyDescent="0.2">
      <c r="F263" s="92"/>
    </row>
    <row r="264" spans="4:10" x14ac:dyDescent="0.2">
      <c r="F264" s="92"/>
    </row>
    <row r="265" spans="4:10" x14ac:dyDescent="0.2">
      <c r="F265" s="92"/>
    </row>
    <row r="266" spans="4:10" x14ac:dyDescent="0.2">
      <c r="F266" s="92"/>
    </row>
    <row r="267" spans="4:10" x14ac:dyDescent="0.2">
      <c r="F267" s="92"/>
    </row>
    <row r="268" spans="4:10" x14ac:dyDescent="0.2">
      <c r="F268" s="92"/>
    </row>
    <row r="269" spans="4:10" x14ac:dyDescent="0.2">
      <c r="F269" s="92"/>
    </row>
    <row r="270" spans="4:10" x14ac:dyDescent="0.2">
      <c r="F270" s="92"/>
    </row>
    <row r="271" spans="4:10" x14ac:dyDescent="0.2">
      <c r="F271" s="92"/>
    </row>
    <row r="272" spans="4:10" x14ac:dyDescent="0.2">
      <c r="F272" s="92"/>
    </row>
    <row r="273" spans="6:6" x14ac:dyDescent="0.2">
      <c r="F273" s="92"/>
    </row>
    <row r="274" spans="6:6" x14ac:dyDescent="0.2">
      <c r="F274" s="92"/>
    </row>
    <row r="275" spans="6:6" x14ac:dyDescent="0.2">
      <c r="F275" s="92"/>
    </row>
    <row r="276" spans="6:6" x14ac:dyDescent="0.2">
      <c r="F276" s="92"/>
    </row>
    <row r="277" spans="6:6" x14ac:dyDescent="0.2">
      <c r="F277" s="92"/>
    </row>
    <row r="278" spans="6:6" x14ac:dyDescent="0.2">
      <c r="F278" s="92"/>
    </row>
    <row r="279" spans="6:6" x14ac:dyDescent="0.2">
      <c r="F279" s="92"/>
    </row>
    <row r="280" spans="6:6" x14ac:dyDescent="0.2">
      <c r="F280" s="92"/>
    </row>
    <row r="281" spans="6:6" x14ac:dyDescent="0.2">
      <c r="F281" s="92"/>
    </row>
    <row r="282" spans="6:6" x14ac:dyDescent="0.2">
      <c r="F282" s="92"/>
    </row>
    <row r="283" spans="6:6" x14ac:dyDescent="0.2">
      <c r="F283" s="92"/>
    </row>
    <row r="284" spans="6:6" x14ac:dyDescent="0.2">
      <c r="F284" s="92"/>
    </row>
    <row r="285" spans="6:6" x14ac:dyDescent="0.2">
      <c r="F285" s="92"/>
    </row>
    <row r="286" spans="6:6" x14ac:dyDescent="0.2">
      <c r="F286" s="92"/>
    </row>
    <row r="287" spans="6:6" x14ac:dyDescent="0.2">
      <c r="F287" s="92"/>
    </row>
    <row r="288" spans="6:6" x14ac:dyDescent="0.2">
      <c r="F288" s="92"/>
    </row>
    <row r="289" spans="6:6" x14ac:dyDescent="0.2">
      <c r="F289" s="92"/>
    </row>
    <row r="290" spans="6:6" x14ac:dyDescent="0.2">
      <c r="F290" s="92"/>
    </row>
    <row r="291" spans="6:6" x14ac:dyDescent="0.2">
      <c r="F291" s="92"/>
    </row>
    <row r="292" spans="6:6" x14ac:dyDescent="0.2">
      <c r="F292" s="92"/>
    </row>
    <row r="293" spans="6:6" x14ac:dyDescent="0.2">
      <c r="F293" s="92"/>
    </row>
    <row r="294" spans="6:6" x14ac:dyDescent="0.2">
      <c r="F294" s="92"/>
    </row>
    <row r="295" spans="6:6" x14ac:dyDescent="0.2">
      <c r="F295" s="92"/>
    </row>
    <row r="296" spans="6:6" x14ac:dyDescent="0.2">
      <c r="F296" s="92"/>
    </row>
    <row r="297" spans="6:6" x14ac:dyDescent="0.2">
      <c r="F297" s="92"/>
    </row>
    <row r="298" spans="6:6" x14ac:dyDescent="0.2">
      <c r="F298" s="92"/>
    </row>
    <row r="299" spans="6:6" x14ac:dyDescent="0.2">
      <c r="F299" s="92"/>
    </row>
    <row r="300" spans="6:6" x14ac:dyDescent="0.2">
      <c r="F300" s="92"/>
    </row>
    <row r="301" spans="6:6" x14ac:dyDescent="0.2">
      <c r="F301" s="92"/>
    </row>
    <row r="302" spans="6:6" x14ac:dyDescent="0.2">
      <c r="F302" s="92"/>
    </row>
    <row r="303" spans="6:6" x14ac:dyDescent="0.2">
      <c r="F303" s="92"/>
    </row>
    <row r="304" spans="6:6" x14ac:dyDescent="0.2">
      <c r="F304" s="92"/>
    </row>
    <row r="305" spans="6:6" x14ac:dyDescent="0.2">
      <c r="F305" s="92"/>
    </row>
  </sheetData>
  <protectedRanges>
    <protectedRange sqref="J11:J551 I12:I551 B11:H551"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G125"/>
  <sheetViews>
    <sheetView showGridLines="0" zoomScale="90" zoomScaleNormal="90" workbookViewId="0">
      <selection activeCell="F19" sqref="F19"/>
    </sheetView>
  </sheetViews>
  <sheetFormatPr defaultRowHeight="14.25" x14ac:dyDescent="0.2"/>
  <cols>
    <col min="1" max="1" width="3.25" customWidth="1"/>
    <col min="2" max="2" width="21.875" customWidth="1"/>
    <col min="3" max="3" width="3.5" customWidth="1"/>
    <col min="4" max="4" width="15.75" customWidth="1"/>
    <col min="5" max="6" width="16.625" customWidth="1"/>
    <col min="7" max="7" width="15.25" customWidth="1"/>
    <col min="8" max="8" width="3.5" customWidth="1"/>
    <col min="9" max="10" width="16.75" customWidth="1"/>
    <col min="11" max="11" width="14" customWidth="1"/>
    <col min="12" max="12" width="15.5" customWidth="1"/>
    <col min="13" max="13" width="9.75" customWidth="1"/>
    <col min="14" max="14" width="11.875" bestFit="1" customWidth="1"/>
    <col min="15" max="15" width="11.75" customWidth="1"/>
    <col min="16" max="16" width="13.5" bestFit="1" customWidth="1"/>
    <col min="17" max="17" width="16.125" customWidth="1"/>
    <col min="18" max="18" width="3.5" customWidth="1"/>
    <col min="19" max="19" width="11" customWidth="1"/>
    <col min="22" max="22" width="3.5" customWidth="1"/>
    <col min="23" max="23" width="11.375" customWidth="1"/>
    <col min="24" max="24" width="12.625" customWidth="1"/>
    <col min="25" max="26" width="12" customWidth="1"/>
    <col min="27" max="27" width="3.5" customWidth="1"/>
    <col min="28" max="29" width="15.25" customWidth="1"/>
    <col min="30" max="30" width="3.5" customWidth="1"/>
    <col min="31" max="31" width="21.625" style="1" customWidth="1"/>
    <col min="32" max="32" width="3.5" customWidth="1"/>
    <col min="33" max="40" width="11.875" customWidth="1"/>
    <col min="41" max="41" width="3.5" customWidth="1"/>
    <col min="93" max="93" width="3.5" customWidth="1"/>
    <col min="104" max="104" width="4.375" customWidth="1"/>
    <col min="115" max="115" width="3.75" customWidth="1"/>
  </cols>
  <sheetData>
    <row r="1" spans="2:137" ht="43.9" customHeight="1" x14ac:dyDescent="0.2">
      <c r="B1" s="8" t="s">
        <v>72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7" s="86" customFormat="1" ht="25.5" customHeight="1" thickBot="1" x14ac:dyDescent="0.25">
      <c r="B2" s="137" t="s">
        <v>73</v>
      </c>
      <c r="C2" s="137"/>
      <c r="D2" s="137"/>
      <c r="E2" s="137"/>
      <c r="F2" s="137"/>
      <c r="G2" s="137"/>
      <c r="H2" s="137"/>
      <c r="I2" s="137"/>
      <c r="J2" s="137"/>
      <c r="K2" s="137"/>
      <c r="L2" s="137"/>
      <c r="M2" s="137"/>
      <c r="N2" s="137"/>
      <c r="O2" s="137"/>
      <c r="P2" s="137"/>
      <c r="Q2" s="137"/>
      <c r="R2" s="137"/>
      <c r="S2" s="137"/>
      <c r="T2" s="137"/>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row>
    <row r="3" spans="2:137" ht="85.15" customHeight="1" x14ac:dyDescent="0.2">
      <c r="B3" s="11" t="s">
        <v>15</v>
      </c>
      <c r="D3" s="71"/>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row>
    <row r="4" spans="2:137" ht="21.6" customHeight="1" thickBot="1" x14ac:dyDescent="0.25">
      <c r="AE4"/>
    </row>
    <row r="5" spans="2:137" ht="69.599999999999994" customHeight="1" thickBot="1" x14ac:dyDescent="0.25">
      <c r="D5" s="134" t="s">
        <v>16</v>
      </c>
      <c r="E5" s="135"/>
      <c r="F5" s="135"/>
      <c r="G5" s="136"/>
      <c r="I5" s="134" t="s">
        <v>74</v>
      </c>
      <c r="J5" s="135"/>
      <c r="K5" s="135"/>
      <c r="L5" s="135"/>
      <c r="M5" s="135"/>
      <c r="N5" s="135"/>
      <c r="O5" s="135"/>
      <c r="P5" s="135"/>
      <c r="Q5" s="136"/>
      <c r="S5" s="140" t="s">
        <v>75</v>
      </c>
      <c r="T5" s="141"/>
      <c r="U5" s="142"/>
      <c r="W5" s="134" t="s">
        <v>76</v>
      </c>
      <c r="X5" s="135"/>
      <c r="Y5" s="135"/>
      <c r="Z5" s="136"/>
      <c r="AB5" s="134" t="s">
        <v>77</v>
      </c>
      <c r="AC5" s="135"/>
      <c r="AE5" s="7" t="s">
        <v>78</v>
      </c>
      <c r="AG5" s="134" t="s">
        <v>79</v>
      </c>
      <c r="AH5" s="135"/>
      <c r="AI5" s="135"/>
      <c r="AJ5" s="135"/>
      <c r="AK5" s="135"/>
      <c r="AL5" s="135"/>
      <c r="AM5" s="135"/>
      <c r="AN5" s="135"/>
      <c r="AP5" s="143" t="s">
        <v>80</v>
      </c>
      <c r="AQ5" s="143"/>
      <c r="AR5" s="143"/>
      <c r="AS5" s="143"/>
      <c r="AT5" s="143"/>
      <c r="AU5" s="143"/>
      <c r="AV5" s="143"/>
      <c r="AW5" s="143"/>
      <c r="AX5" s="143"/>
      <c r="AY5" s="143"/>
      <c r="AZ5" s="143"/>
      <c r="BA5" s="143"/>
      <c r="BC5" s="143" t="s">
        <v>81</v>
      </c>
      <c r="BD5" s="143"/>
      <c r="BE5" s="143"/>
      <c r="BF5" s="143"/>
      <c r="BG5" s="143"/>
      <c r="BH5" s="143"/>
      <c r="BI5" s="143"/>
      <c r="BJ5" s="143"/>
      <c r="BK5" s="143"/>
      <c r="BL5" s="143"/>
      <c r="BM5" s="143"/>
      <c r="BN5" s="143"/>
      <c r="BP5" s="143" t="s">
        <v>82</v>
      </c>
      <c r="BQ5" s="143"/>
      <c r="BR5" s="143"/>
      <c r="BS5" s="143"/>
      <c r="BT5" s="143"/>
      <c r="BU5" s="143"/>
      <c r="BV5" s="143"/>
      <c r="BW5" s="143"/>
      <c r="BX5" s="143"/>
      <c r="BY5" s="143"/>
      <c r="BZ5" s="143"/>
      <c r="CA5" s="143"/>
      <c r="CC5" s="143" t="s">
        <v>83</v>
      </c>
      <c r="CD5" s="143"/>
      <c r="CE5" s="143"/>
      <c r="CF5" s="143"/>
      <c r="CG5" s="143"/>
      <c r="CH5" s="143"/>
      <c r="CI5" s="143"/>
      <c r="CJ5" s="143"/>
      <c r="CK5" s="143"/>
      <c r="CL5" s="143"/>
      <c r="CM5" s="143"/>
      <c r="CN5" s="143"/>
      <c r="CP5" s="144" t="s">
        <v>84</v>
      </c>
      <c r="CQ5" s="145"/>
      <c r="CR5" s="145"/>
      <c r="CS5" s="145"/>
      <c r="CT5" s="145"/>
      <c r="CU5" s="145"/>
      <c r="CV5" s="145"/>
      <c r="CW5" s="145"/>
      <c r="CX5" s="145"/>
      <c r="CY5" s="146"/>
      <c r="DA5" s="143" t="s">
        <v>85</v>
      </c>
      <c r="DB5" s="143"/>
      <c r="DC5" s="143"/>
      <c r="DD5" s="143"/>
      <c r="DE5" s="143"/>
      <c r="DF5" s="143"/>
      <c r="DG5" s="143"/>
      <c r="DH5" s="143"/>
      <c r="DI5" s="143"/>
      <c r="DJ5" s="143"/>
      <c r="DL5" s="143" t="s">
        <v>86</v>
      </c>
      <c r="DM5" s="143"/>
      <c r="DN5" s="143"/>
      <c r="DO5" s="143"/>
      <c r="DP5" s="143"/>
      <c r="DQ5" s="143"/>
      <c r="DR5" s="143"/>
      <c r="DS5" s="143"/>
      <c r="DT5" s="143"/>
      <c r="DU5" s="143"/>
      <c r="DW5" s="143" t="s">
        <v>87</v>
      </c>
      <c r="DX5" s="143"/>
      <c r="DY5" s="143"/>
      <c r="DZ5" s="143"/>
      <c r="EA5" s="143"/>
      <c r="EB5" s="143"/>
      <c r="EC5" s="143"/>
      <c r="ED5" s="143"/>
      <c r="EE5" s="143"/>
      <c r="EF5" s="143"/>
    </row>
    <row r="6" spans="2:137" ht="22.15" customHeight="1" thickBot="1" x14ac:dyDescent="0.25">
      <c r="B6" s="11" t="s">
        <v>21</v>
      </c>
      <c r="D6" s="11">
        <v>1</v>
      </c>
      <c r="E6" s="11">
        <v>2</v>
      </c>
      <c r="F6" s="11">
        <v>3</v>
      </c>
      <c r="G6" s="11">
        <v>4</v>
      </c>
      <c r="I6" s="11">
        <v>1</v>
      </c>
      <c r="J6" s="11">
        <v>2</v>
      </c>
      <c r="K6" s="11">
        <v>3</v>
      </c>
      <c r="L6" s="11">
        <v>4</v>
      </c>
      <c r="M6" s="11">
        <v>5</v>
      </c>
      <c r="N6" s="11">
        <v>6</v>
      </c>
      <c r="O6" s="11">
        <v>7</v>
      </c>
      <c r="P6" s="11">
        <v>8</v>
      </c>
      <c r="Q6" s="83">
        <v>9</v>
      </c>
      <c r="S6" s="11">
        <v>1</v>
      </c>
      <c r="T6" s="11">
        <v>2</v>
      </c>
      <c r="U6" s="11">
        <v>3</v>
      </c>
      <c r="W6" s="11">
        <v>1</v>
      </c>
      <c r="X6" s="11">
        <v>2</v>
      </c>
      <c r="Y6" s="11">
        <v>3</v>
      </c>
      <c r="Z6" s="11">
        <v>4</v>
      </c>
      <c r="AB6" s="68">
        <v>1</v>
      </c>
      <c r="AC6" s="70">
        <v>2</v>
      </c>
      <c r="AE6" s="11">
        <v>1</v>
      </c>
      <c r="AG6" s="11">
        <v>1</v>
      </c>
      <c r="AH6" s="11">
        <v>2</v>
      </c>
      <c r="AI6" s="11">
        <v>3</v>
      </c>
      <c r="AJ6" s="11">
        <v>4</v>
      </c>
      <c r="AK6" s="11">
        <v>5</v>
      </c>
      <c r="AL6" s="11">
        <v>6</v>
      </c>
      <c r="AM6" s="11">
        <v>7</v>
      </c>
      <c r="AN6" s="11">
        <v>8</v>
      </c>
      <c r="AP6" s="78">
        <v>1</v>
      </c>
      <c r="AQ6" s="78">
        <v>2</v>
      </c>
      <c r="AR6" s="78">
        <v>3</v>
      </c>
      <c r="AS6" s="78">
        <v>4</v>
      </c>
      <c r="AT6" s="78">
        <v>5</v>
      </c>
      <c r="AU6" s="78">
        <v>6</v>
      </c>
      <c r="AV6" s="78">
        <v>7</v>
      </c>
      <c r="AW6" s="78">
        <v>8</v>
      </c>
      <c r="AX6" s="78">
        <v>9</v>
      </c>
      <c r="AY6" s="78">
        <v>10</v>
      </c>
      <c r="AZ6" s="78">
        <v>11</v>
      </c>
      <c r="BA6" s="78">
        <v>12</v>
      </c>
      <c r="BC6" s="78">
        <v>1</v>
      </c>
      <c r="BD6" s="78">
        <v>2</v>
      </c>
      <c r="BE6" s="78">
        <v>3</v>
      </c>
      <c r="BF6" s="78">
        <v>4</v>
      </c>
      <c r="BG6" s="78">
        <v>5</v>
      </c>
      <c r="BH6" s="78">
        <v>6</v>
      </c>
      <c r="BI6" s="78">
        <v>7</v>
      </c>
      <c r="BJ6" s="78">
        <v>8</v>
      </c>
      <c r="BK6" s="78">
        <v>9</v>
      </c>
      <c r="BL6" s="78">
        <v>10</v>
      </c>
      <c r="BM6" s="78">
        <v>11</v>
      </c>
      <c r="BN6" s="78">
        <v>12</v>
      </c>
      <c r="BP6" s="78">
        <v>1</v>
      </c>
      <c r="BQ6" s="78">
        <v>2</v>
      </c>
      <c r="BR6" s="78">
        <v>3</v>
      </c>
      <c r="BS6" s="78">
        <v>4</v>
      </c>
      <c r="BT6" s="78">
        <v>5</v>
      </c>
      <c r="BU6" s="78">
        <v>6</v>
      </c>
      <c r="BV6" s="78">
        <v>7</v>
      </c>
      <c r="BW6" s="78">
        <v>8</v>
      </c>
      <c r="BX6" s="78">
        <v>9</v>
      </c>
      <c r="BY6" s="78">
        <v>10</v>
      </c>
      <c r="BZ6" s="78">
        <v>11</v>
      </c>
      <c r="CA6" s="78">
        <v>12</v>
      </c>
      <c r="CC6" s="78">
        <v>1</v>
      </c>
      <c r="CD6" s="78">
        <v>2</v>
      </c>
      <c r="CE6" s="78">
        <v>3</v>
      </c>
      <c r="CF6" s="78">
        <v>4</v>
      </c>
      <c r="CG6" s="78">
        <v>5</v>
      </c>
      <c r="CH6" s="78">
        <v>6</v>
      </c>
      <c r="CI6" s="78">
        <v>7</v>
      </c>
      <c r="CJ6" s="78">
        <v>8</v>
      </c>
      <c r="CK6" s="78">
        <v>9</v>
      </c>
      <c r="CL6" s="78">
        <v>10</v>
      </c>
      <c r="CM6" s="78">
        <v>11</v>
      </c>
      <c r="CN6" s="78">
        <v>12</v>
      </c>
      <c r="CP6" s="78">
        <v>1</v>
      </c>
      <c r="CQ6" s="78">
        <v>2</v>
      </c>
      <c r="CR6" s="78">
        <v>3</v>
      </c>
      <c r="CS6" s="78">
        <v>4</v>
      </c>
      <c r="CT6" s="78">
        <v>5</v>
      </c>
      <c r="CU6" s="78">
        <v>6</v>
      </c>
      <c r="CV6" s="78">
        <v>7</v>
      </c>
      <c r="CW6" s="78">
        <v>8</v>
      </c>
      <c r="CX6" s="78">
        <v>9</v>
      </c>
      <c r="CY6" s="78">
        <v>10</v>
      </c>
      <c r="DA6" s="78">
        <v>1</v>
      </c>
      <c r="DB6" s="78">
        <v>2</v>
      </c>
      <c r="DC6" s="78">
        <v>3</v>
      </c>
      <c r="DD6" s="78">
        <v>4</v>
      </c>
      <c r="DE6" s="78">
        <v>5</v>
      </c>
      <c r="DF6" s="78">
        <v>6</v>
      </c>
      <c r="DG6" s="78">
        <v>7</v>
      </c>
      <c r="DH6" s="78">
        <v>8</v>
      </c>
      <c r="DI6" s="78">
        <v>9</v>
      </c>
      <c r="DJ6" s="78">
        <v>10</v>
      </c>
      <c r="DL6" s="78">
        <v>1</v>
      </c>
      <c r="DM6" s="78">
        <v>2</v>
      </c>
      <c r="DN6" s="78">
        <v>3</v>
      </c>
      <c r="DO6" s="78">
        <v>4</v>
      </c>
      <c r="DP6" s="78">
        <v>5</v>
      </c>
      <c r="DQ6" s="78">
        <v>6</v>
      </c>
      <c r="DR6" s="78">
        <v>7</v>
      </c>
      <c r="DS6" s="78">
        <v>8</v>
      </c>
      <c r="DT6" s="78">
        <v>9</v>
      </c>
      <c r="DU6" s="78">
        <v>10</v>
      </c>
      <c r="DW6" s="78">
        <v>1</v>
      </c>
      <c r="DX6" s="78">
        <v>2</v>
      </c>
      <c r="DY6" s="78">
        <v>3</v>
      </c>
      <c r="DZ6" s="78">
        <v>4</v>
      </c>
      <c r="EA6" s="78">
        <v>5</v>
      </c>
      <c r="EB6" s="78">
        <v>6</v>
      </c>
      <c r="EC6" s="78">
        <v>7</v>
      </c>
      <c r="ED6" s="78">
        <v>8</v>
      </c>
      <c r="EE6" s="78">
        <v>9</v>
      </c>
      <c r="EF6" s="78">
        <v>10</v>
      </c>
    </row>
    <row r="7" spans="2:137" ht="114" x14ac:dyDescent="0.2">
      <c r="B7" s="11" t="s">
        <v>22</v>
      </c>
      <c r="D7" s="47" t="s">
        <v>88</v>
      </c>
      <c r="E7" s="47" t="s">
        <v>89</v>
      </c>
      <c r="F7" s="47" t="s">
        <v>90</v>
      </c>
      <c r="G7" s="47" t="s">
        <v>26</v>
      </c>
      <c r="I7" s="9" t="s">
        <v>91</v>
      </c>
      <c r="J7" s="9" t="s">
        <v>92</v>
      </c>
      <c r="K7" s="9" t="s">
        <v>93</v>
      </c>
      <c r="L7" s="9" t="s">
        <v>94</v>
      </c>
      <c r="M7" s="9" t="s">
        <v>95</v>
      </c>
      <c r="N7" s="9" t="s">
        <v>96</v>
      </c>
      <c r="O7" s="9" t="s">
        <v>97</v>
      </c>
      <c r="P7" s="9" t="s">
        <v>98</v>
      </c>
      <c r="Q7" s="74" t="s">
        <v>99</v>
      </c>
      <c r="S7" s="2" t="s">
        <v>100</v>
      </c>
      <c r="T7" s="2" t="s">
        <v>101</v>
      </c>
      <c r="U7" s="2" t="s">
        <v>102</v>
      </c>
      <c r="W7" s="2" t="s">
        <v>103</v>
      </c>
      <c r="X7" s="2" t="s">
        <v>104</v>
      </c>
      <c r="Y7" s="2" t="s">
        <v>105</v>
      </c>
      <c r="Z7" s="2" t="s">
        <v>106</v>
      </c>
      <c r="AB7" s="69" t="s">
        <v>107</v>
      </c>
      <c r="AC7" s="2" t="s">
        <v>108</v>
      </c>
      <c r="AE7" s="2" t="s">
        <v>109</v>
      </c>
      <c r="AG7" s="56" t="s">
        <v>43</v>
      </c>
      <c r="AH7" s="56" t="s">
        <v>110</v>
      </c>
      <c r="AI7" s="56" t="s">
        <v>44</v>
      </c>
      <c r="AJ7" s="56" t="s">
        <v>45</v>
      </c>
      <c r="AK7" s="56" t="s">
        <v>46</v>
      </c>
      <c r="AL7" s="56" t="s">
        <v>111</v>
      </c>
      <c r="AM7" s="56" t="s">
        <v>47</v>
      </c>
      <c r="AN7" s="57" t="s">
        <v>48</v>
      </c>
      <c r="AP7" s="53" t="s">
        <v>112</v>
      </c>
      <c r="AQ7" s="53" t="s">
        <v>113</v>
      </c>
      <c r="AR7" s="53" t="s">
        <v>114</v>
      </c>
      <c r="AS7" s="53" t="s">
        <v>115</v>
      </c>
      <c r="AT7" s="53" t="s">
        <v>116</v>
      </c>
      <c r="AU7" s="53" t="s">
        <v>117</v>
      </c>
      <c r="AV7" s="53" t="s">
        <v>118</v>
      </c>
      <c r="AW7" s="53" t="s">
        <v>119</v>
      </c>
      <c r="AX7" s="53" t="s">
        <v>120</v>
      </c>
      <c r="AY7" s="53" t="s">
        <v>121</v>
      </c>
      <c r="AZ7" s="53" t="s">
        <v>122</v>
      </c>
      <c r="BA7" s="53" t="s">
        <v>123</v>
      </c>
      <c r="BC7" s="53" t="s">
        <v>112</v>
      </c>
      <c r="BD7" s="53" t="s">
        <v>113</v>
      </c>
      <c r="BE7" s="53" t="s">
        <v>114</v>
      </c>
      <c r="BF7" s="53" t="s">
        <v>115</v>
      </c>
      <c r="BG7" s="53" t="s">
        <v>116</v>
      </c>
      <c r="BH7" s="53" t="s">
        <v>117</v>
      </c>
      <c r="BI7" s="53" t="s">
        <v>118</v>
      </c>
      <c r="BJ7" s="53" t="s">
        <v>119</v>
      </c>
      <c r="BK7" s="53" t="s">
        <v>120</v>
      </c>
      <c r="BL7" s="53" t="s">
        <v>121</v>
      </c>
      <c r="BM7" s="53" t="s">
        <v>122</v>
      </c>
      <c r="BN7" s="53" t="s">
        <v>123</v>
      </c>
      <c r="BP7" s="53" t="s">
        <v>112</v>
      </c>
      <c r="BQ7" s="53" t="s">
        <v>113</v>
      </c>
      <c r="BR7" s="53" t="s">
        <v>114</v>
      </c>
      <c r="BS7" s="53" t="s">
        <v>115</v>
      </c>
      <c r="BT7" s="53" t="s">
        <v>116</v>
      </c>
      <c r="BU7" s="53" t="s">
        <v>117</v>
      </c>
      <c r="BV7" s="53" t="s">
        <v>118</v>
      </c>
      <c r="BW7" s="53" t="s">
        <v>119</v>
      </c>
      <c r="BX7" s="53" t="s">
        <v>120</v>
      </c>
      <c r="BY7" s="53" t="s">
        <v>121</v>
      </c>
      <c r="BZ7" s="53" t="s">
        <v>122</v>
      </c>
      <c r="CA7" s="53" t="s">
        <v>123</v>
      </c>
      <c r="CC7" s="53" t="s">
        <v>112</v>
      </c>
      <c r="CD7" s="53" t="s">
        <v>113</v>
      </c>
      <c r="CE7" s="53" t="s">
        <v>114</v>
      </c>
      <c r="CF7" s="53" t="s">
        <v>115</v>
      </c>
      <c r="CG7" s="53" t="s">
        <v>116</v>
      </c>
      <c r="CH7" s="53" t="s">
        <v>117</v>
      </c>
      <c r="CI7" s="53" t="s">
        <v>118</v>
      </c>
      <c r="CJ7" s="53" t="s">
        <v>119</v>
      </c>
      <c r="CK7" s="53" t="s">
        <v>120</v>
      </c>
      <c r="CL7" s="53" t="s">
        <v>121</v>
      </c>
      <c r="CM7" s="53" t="s">
        <v>122</v>
      </c>
      <c r="CN7" s="53" t="s">
        <v>123</v>
      </c>
      <c r="CP7" s="53" t="str">
        <f>'Contact information'!$C$7</f>
        <v>2023-24</v>
      </c>
      <c r="CQ7" s="53" t="s">
        <v>124</v>
      </c>
      <c r="CR7" s="53" t="s">
        <v>125</v>
      </c>
      <c r="CS7" s="53" t="s">
        <v>126</v>
      </c>
      <c r="CT7" s="53" t="s">
        <v>127</v>
      </c>
      <c r="CU7" s="53" t="s">
        <v>128</v>
      </c>
      <c r="CV7" s="53" t="s">
        <v>129</v>
      </c>
      <c r="CW7" s="53" t="s">
        <v>130</v>
      </c>
      <c r="CX7" s="53" t="s">
        <v>131</v>
      </c>
      <c r="CY7" s="53" t="s">
        <v>132</v>
      </c>
      <c r="DA7" s="53" t="str">
        <f>'Contact information'!$C$7</f>
        <v>2023-24</v>
      </c>
      <c r="DB7" s="53" t="s">
        <v>124</v>
      </c>
      <c r="DC7" s="53" t="s">
        <v>125</v>
      </c>
      <c r="DD7" s="53" t="s">
        <v>126</v>
      </c>
      <c r="DE7" s="53" t="s">
        <v>127</v>
      </c>
      <c r="DF7" s="53" t="s">
        <v>128</v>
      </c>
      <c r="DG7" s="53" t="s">
        <v>129</v>
      </c>
      <c r="DH7" s="53" t="s">
        <v>130</v>
      </c>
      <c r="DI7" s="53" t="s">
        <v>131</v>
      </c>
      <c r="DJ7" s="53" t="s">
        <v>132</v>
      </c>
      <c r="DL7" s="53" t="str">
        <f>'Contact information'!$C$7</f>
        <v>2023-24</v>
      </c>
      <c r="DM7" s="53" t="s">
        <v>124</v>
      </c>
      <c r="DN7" s="53" t="s">
        <v>125</v>
      </c>
      <c r="DO7" s="53" t="s">
        <v>126</v>
      </c>
      <c r="DP7" s="53" t="s">
        <v>127</v>
      </c>
      <c r="DQ7" s="53" t="s">
        <v>128</v>
      </c>
      <c r="DR7" s="53" t="s">
        <v>129</v>
      </c>
      <c r="DS7" s="53" t="s">
        <v>130</v>
      </c>
      <c r="DT7" s="53" t="s">
        <v>131</v>
      </c>
      <c r="DU7" s="53" t="s">
        <v>132</v>
      </c>
      <c r="DW7" s="53" t="str">
        <f>'Contact information'!$C$7</f>
        <v>2023-24</v>
      </c>
      <c r="DX7" s="53" t="s">
        <v>124</v>
      </c>
      <c r="DY7" s="53" t="s">
        <v>125</v>
      </c>
      <c r="DZ7" s="53" t="s">
        <v>126</v>
      </c>
      <c r="EA7" s="53" t="s">
        <v>127</v>
      </c>
      <c r="EB7" s="53" t="s">
        <v>128</v>
      </c>
      <c r="EC7" s="53" t="s">
        <v>129</v>
      </c>
      <c r="ED7" s="53" t="s">
        <v>130</v>
      </c>
      <c r="EE7" s="53" t="s">
        <v>131</v>
      </c>
      <c r="EF7" s="53" t="s">
        <v>132</v>
      </c>
    </row>
    <row r="8" spans="2:137" s="1" customFormat="1" ht="76.5" x14ac:dyDescent="0.2">
      <c r="B8" s="12" t="s">
        <v>49</v>
      </c>
      <c r="C8"/>
      <c r="D8" s="47" t="s">
        <v>50</v>
      </c>
      <c r="E8" s="47" t="s">
        <v>51</v>
      </c>
      <c r="F8" s="47" t="s">
        <v>52</v>
      </c>
      <c r="G8" s="47" t="s">
        <v>50</v>
      </c>
      <c r="H8"/>
      <c r="I8" s="9" t="s">
        <v>53</v>
      </c>
      <c r="J8" s="9" t="s">
        <v>133</v>
      </c>
      <c r="K8" s="47" t="s">
        <v>55</v>
      </c>
      <c r="L8" s="74" t="s">
        <v>133</v>
      </c>
      <c r="M8" s="74" t="s">
        <v>134</v>
      </c>
      <c r="N8" s="74" t="s">
        <v>135</v>
      </c>
      <c r="O8" s="74" t="s">
        <v>134</v>
      </c>
      <c r="P8" s="75" t="s">
        <v>136</v>
      </c>
      <c r="Q8" s="84" t="s">
        <v>137</v>
      </c>
      <c r="R8" s="76"/>
      <c r="S8" s="77"/>
      <c r="T8" s="74" t="s">
        <v>134</v>
      </c>
      <c r="U8" s="74" t="s">
        <v>134</v>
      </c>
      <c r="V8" s="76"/>
      <c r="W8" s="74" t="s">
        <v>134</v>
      </c>
      <c r="X8" s="74" t="s">
        <v>134</v>
      </c>
      <c r="Y8" s="74" t="s">
        <v>134</v>
      </c>
      <c r="Z8" s="74" t="s">
        <v>138</v>
      </c>
      <c r="AA8" s="76"/>
      <c r="AB8" s="74" t="s">
        <v>50</v>
      </c>
      <c r="AC8" s="74" t="s">
        <v>139</v>
      </c>
      <c r="AD8" s="76"/>
      <c r="AE8" s="77"/>
      <c r="AF8"/>
      <c r="AG8" s="64" t="s">
        <v>50</v>
      </c>
      <c r="AH8" s="64" t="s">
        <v>50</v>
      </c>
      <c r="AI8" s="64" t="s">
        <v>55</v>
      </c>
      <c r="AJ8" s="64" t="s">
        <v>50</v>
      </c>
      <c r="AK8" s="64" t="s">
        <v>50</v>
      </c>
      <c r="AL8" s="64" t="s">
        <v>50</v>
      </c>
      <c r="AM8" s="64" t="s">
        <v>55</v>
      </c>
      <c r="AN8" s="58" t="s">
        <v>50</v>
      </c>
      <c r="AO8"/>
      <c r="AP8" s="64" t="s">
        <v>140</v>
      </c>
      <c r="AQ8" s="64" t="s">
        <v>140</v>
      </c>
      <c r="AR8" s="64" t="s">
        <v>140</v>
      </c>
      <c r="AS8" s="64" t="s">
        <v>140</v>
      </c>
      <c r="AT8" s="64" t="s">
        <v>140</v>
      </c>
      <c r="AU8" s="64" t="s">
        <v>140</v>
      </c>
      <c r="AV8" s="64" t="s">
        <v>140</v>
      </c>
      <c r="AW8" s="64" t="s">
        <v>140</v>
      </c>
      <c r="AX8" s="64" t="s">
        <v>140</v>
      </c>
      <c r="AY8" s="64" t="s">
        <v>140</v>
      </c>
      <c r="AZ8" s="64" t="s">
        <v>140</v>
      </c>
      <c r="BA8" s="64" t="s">
        <v>140</v>
      </c>
      <c r="BC8" s="64" t="s">
        <v>140</v>
      </c>
      <c r="BD8" s="64" t="s">
        <v>140</v>
      </c>
      <c r="BE8" s="64" t="s">
        <v>140</v>
      </c>
      <c r="BF8" s="64" t="s">
        <v>140</v>
      </c>
      <c r="BG8" s="64" t="s">
        <v>140</v>
      </c>
      <c r="BH8" s="64" t="s">
        <v>140</v>
      </c>
      <c r="BI8" s="64" t="s">
        <v>140</v>
      </c>
      <c r="BJ8" s="64" t="s">
        <v>140</v>
      </c>
      <c r="BK8" s="64" t="s">
        <v>140</v>
      </c>
      <c r="BL8" s="64" t="s">
        <v>140</v>
      </c>
      <c r="BM8" s="64" t="s">
        <v>140</v>
      </c>
      <c r="BN8" s="64" t="s">
        <v>140</v>
      </c>
      <c r="BP8" s="64" t="s">
        <v>140</v>
      </c>
      <c r="BQ8" s="64" t="s">
        <v>140</v>
      </c>
      <c r="BR8" s="64" t="s">
        <v>140</v>
      </c>
      <c r="BS8" s="64" t="s">
        <v>140</v>
      </c>
      <c r="BT8" s="64" t="s">
        <v>140</v>
      </c>
      <c r="BU8" s="64" t="s">
        <v>140</v>
      </c>
      <c r="BV8" s="64" t="s">
        <v>140</v>
      </c>
      <c r="BW8" s="64" t="s">
        <v>140</v>
      </c>
      <c r="BX8" s="64" t="s">
        <v>140</v>
      </c>
      <c r="BY8" s="64" t="s">
        <v>140</v>
      </c>
      <c r="BZ8" s="64" t="s">
        <v>140</v>
      </c>
      <c r="CA8" s="64" t="s">
        <v>140</v>
      </c>
      <c r="CC8" s="64" t="s">
        <v>140</v>
      </c>
      <c r="CD8" s="64" t="s">
        <v>140</v>
      </c>
      <c r="CE8" s="64" t="s">
        <v>140</v>
      </c>
      <c r="CF8" s="64" t="s">
        <v>140</v>
      </c>
      <c r="CG8" s="64" t="s">
        <v>140</v>
      </c>
      <c r="CH8" s="64" t="s">
        <v>140</v>
      </c>
      <c r="CI8" s="64" t="s">
        <v>140</v>
      </c>
      <c r="CJ8" s="64" t="s">
        <v>140</v>
      </c>
      <c r="CK8" s="64" t="s">
        <v>140</v>
      </c>
      <c r="CL8" s="64" t="s">
        <v>140</v>
      </c>
      <c r="CM8" s="64" t="s">
        <v>140</v>
      </c>
      <c r="CN8" s="64" t="s">
        <v>140</v>
      </c>
      <c r="CO8"/>
      <c r="CP8" s="64" t="s">
        <v>140</v>
      </c>
      <c r="CQ8" s="64" t="s">
        <v>140</v>
      </c>
      <c r="CR8" s="64" t="s">
        <v>140</v>
      </c>
      <c r="CS8" s="64" t="s">
        <v>140</v>
      </c>
      <c r="CT8" s="64" t="s">
        <v>140</v>
      </c>
      <c r="CU8" s="64" t="s">
        <v>140</v>
      </c>
      <c r="CV8" s="64" t="s">
        <v>140</v>
      </c>
      <c r="CW8" s="64" t="s">
        <v>140</v>
      </c>
      <c r="CX8" s="64" t="s">
        <v>140</v>
      </c>
      <c r="CY8" s="64" t="s">
        <v>140</v>
      </c>
      <c r="DA8" s="64" t="s">
        <v>140</v>
      </c>
      <c r="DB8" s="64" t="s">
        <v>140</v>
      </c>
      <c r="DC8" s="64" t="s">
        <v>140</v>
      </c>
      <c r="DD8" s="64" t="s">
        <v>140</v>
      </c>
      <c r="DE8" s="64" t="s">
        <v>140</v>
      </c>
      <c r="DF8" s="64" t="s">
        <v>140</v>
      </c>
      <c r="DG8" s="64" t="s">
        <v>140</v>
      </c>
      <c r="DH8" s="64" t="s">
        <v>140</v>
      </c>
      <c r="DI8" s="64" t="s">
        <v>140</v>
      </c>
      <c r="DJ8" s="64" t="s">
        <v>140</v>
      </c>
      <c r="DL8" s="64" t="s">
        <v>140</v>
      </c>
      <c r="DM8" s="64" t="s">
        <v>140</v>
      </c>
      <c r="DN8" s="64" t="s">
        <v>140</v>
      </c>
      <c r="DO8" s="64" t="s">
        <v>140</v>
      </c>
      <c r="DP8" s="64" t="s">
        <v>140</v>
      </c>
      <c r="DQ8" s="64" t="s">
        <v>140</v>
      </c>
      <c r="DR8" s="64" t="s">
        <v>140</v>
      </c>
      <c r="DS8" s="64" t="s">
        <v>140</v>
      </c>
      <c r="DT8" s="64" t="s">
        <v>140</v>
      </c>
      <c r="DU8" s="64" t="s">
        <v>140</v>
      </c>
      <c r="DW8" s="64" t="s">
        <v>140</v>
      </c>
      <c r="DX8" s="64" t="s">
        <v>140</v>
      </c>
      <c r="DY8" s="64" t="s">
        <v>140</v>
      </c>
      <c r="DZ8" s="64" t="s">
        <v>140</v>
      </c>
      <c r="EA8" s="64" t="s">
        <v>140</v>
      </c>
      <c r="EB8" s="64" t="s">
        <v>140</v>
      </c>
      <c r="EC8" s="64" t="s">
        <v>140</v>
      </c>
      <c r="ED8" s="64" t="s">
        <v>140</v>
      </c>
      <c r="EE8" s="64" t="s">
        <v>140</v>
      </c>
      <c r="EF8" s="64" t="s">
        <v>140</v>
      </c>
    </row>
    <row r="9" spans="2:137" s="49" customFormat="1" ht="15" thickBot="1" x14ac:dyDescent="0.25">
      <c r="B9" s="45" t="s">
        <v>62</v>
      </c>
      <c r="C9" s="46"/>
      <c r="D9" s="51"/>
      <c r="E9" s="47" t="s">
        <v>63</v>
      </c>
      <c r="F9" s="47" t="s">
        <v>63</v>
      </c>
      <c r="G9" s="51"/>
      <c r="H9" s="46"/>
      <c r="I9" s="47">
        <v>0</v>
      </c>
      <c r="J9" s="26"/>
      <c r="K9" s="47">
        <v>2</v>
      </c>
      <c r="L9" s="26"/>
      <c r="M9" s="26"/>
      <c r="N9" s="26"/>
      <c r="O9" s="26"/>
      <c r="P9" s="26"/>
      <c r="Q9" s="26"/>
      <c r="R9" s="46"/>
      <c r="S9" s="50">
        <v>0</v>
      </c>
      <c r="T9" s="4"/>
      <c r="U9" s="4"/>
      <c r="V9" s="46"/>
      <c r="W9" s="4"/>
      <c r="X9" s="4"/>
      <c r="Y9" s="4"/>
      <c r="Z9" s="4"/>
      <c r="AA9" s="46"/>
      <c r="AB9" s="4"/>
      <c r="AC9" s="50">
        <v>0</v>
      </c>
      <c r="AD9" s="46"/>
      <c r="AE9" s="4"/>
      <c r="AF9" s="46"/>
      <c r="AG9" s="4"/>
      <c r="AH9" s="66"/>
      <c r="AI9" s="59">
        <v>0</v>
      </c>
      <c r="AJ9" s="4"/>
      <c r="AK9" s="4"/>
      <c r="AL9" s="66"/>
      <c r="AM9" s="59">
        <v>0</v>
      </c>
      <c r="AN9" s="4"/>
      <c r="AO9" s="46"/>
      <c r="AP9" s="59">
        <v>0</v>
      </c>
      <c r="AQ9" s="59">
        <v>0</v>
      </c>
      <c r="AR9" s="59">
        <v>0</v>
      </c>
      <c r="AS9" s="59">
        <v>0</v>
      </c>
      <c r="AT9" s="59">
        <v>0</v>
      </c>
      <c r="AU9" s="59">
        <v>0</v>
      </c>
      <c r="AV9" s="59">
        <v>0</v>
      </c>
      <c r="AW9" s="59">
        <v>0</v>
      </c>
      <c r="AX9" s="59">
        <v>0</v>
      </c>
      <c r="AY9" s="59">
        <v>0</v>
      </c>
      <c r="AZ9" s="59">
        <v>0</v>
      </c>
      <c r="BA9" s="52">
        <v>0</v>
      </c>
      <c r="BC9" s="59">
        <v>0</v>
      </c>
      <c r="BD9" s="59">
        <v>0</v>
      </c>
      <c r="BE9" s="59">
        <v>0</v>
      </c>
      <c r="BF9" s="59">
        <v>0</v>
      </c>
      <c r="BG9" s="59">
        <v>0</v>
      </c>
      <c r="BH9" s="59">
        <v>0</v>
      </c>
      <c r="BI9" s="59">
        <v>0</v>
      </c>
      <c r="BJ9" s="59">
        <v>0</v>
      </c>
      <c r="BK9" s="59">
        <v>0</v>
      </c>
      <c r="BL9" s="59">
        <v>0</v>
      </c>
      <c r="BM9" s="59">
        <v>0</v>
      </c>
      <c r="BN9" s="52">
        <v>0</v>
      </c>
      <c r="BP9" s="59">
        <v>0</v>
      </c>
      <c r="BQ9" s="59">
        <v>0</v>
      </c>
      <c r="BR9" s="59">
        <v>0</v>
      </c>
      <c r="BS9" s="59">
        <v>0</v>
      </c>
      <c r="BT9" s="59">
        <v>0</v>
      </c>
      <c r="BU9" s="59">
        <v>0</v>
      </c>
      <c r="BV9" s="59">
        <v>0</v>
      </c>
      <c r="BW9" s="59">
        <v>0</v>
      </c>
      <c r="BX9" s="59">
        <v>0</v>
      </c>
      <c r="BY9" s="59">
        <v>0</v>
      </c>
      <c r="BZ9" s="59">
        <v>0</v>
      </c>
      <c r="CA9" s="52">
        <v>0</v>
      </c>
      <c r="CC9" s="59">
        <v>0</v>
      </c>
      <c r="CD9" s="59">
        <v>0</v>
      </c>
      <c r="CE9" s="59">
        <v>0</v>
      </c>
      <c r="CF9" s="59">
        <v>0</v>
      </c>
      <c r="CG9" s="59">
        <v>0</v>
      </c>
      <c r="CH9" s="59">
        <v>0</v>
      </c>
      <c r="CI9" s="59">
        <v>0</v>
      </c>
      <c r="CJ9" s="59">
        <v>0</v>
      </c>
      <c r="CK9" s="59">
        <v>0</v>
      </c>
      <c r="CL9" s="59">
        <v>0</v>
      </c>
      <c r="CM9" s="59">
        <v>0</v>
      </c>
      <c r="CN9" s="52">
        <v>0</v>
      </c>
      <c r="CO9" s="46"/>
      <c r="CP9" s="59">
        <v>0</v>
      </c>
      <c r="CQ9" s="59">
        <v>0</v>
      </c>
      <c r="CR9" s="59">
        <v>0</v>
      </c>
      <c r="CS9" s="59">
        <v>0</v>
      </c>
      <c r="CT9" s="59">
        <v>0</v>
      </c>
      <c r="CU9" s="59">
        <v>0</v>
      </c>
      <c r="CV9" s="59">
        <v>0</v>
      </c>
      <c r="CW9" s="59">
        <v>0</v>
      </c>
      <c r="CX9" s="59">
        <v>0</v>
      </c>
      <c r="CY9" s="52">
        <v>0</v>
      </c>
      <c r="DA9" s="59">
        <v>0</v>
      </c>
      <c r="DB9" s="59">
        <v>0</v>
      </c>
      <c r="DC9" s="59">
        <v>0</v>
      </c>
      <c r="DD9" s="59">
        <v>0</v>
      </c>
      <c r="DE9" s="59">
        <v>0</v>
      </c>
      <c r="DF9" s="59">
        <v>0</v>
      </c>
      <c r="DG9" s="59">
        <v>0</v>
      </c>
      <c r="DH9" s="59">
        <v>0</v>
      </c>
      <c r="DI9" s="59">
        <v>0</v>
      </c>
      <c r="DJ9" s="52">
        <v>0</v>
      </c>
      <c r="DL9" s="59">
        <v>0</v>
      </c>
      <c r="DM9" s="59">
        <v>0</v>
      </c>
      <c r="DN9" s="59">
        <v>0</v>
      </c>
      <c r="DO9" s="59">
        <v>0</v>
      </c>
      <c r="DP9" s="59">
        <v>0</v>
      </c>
      <c r="DQ9" s="59">
        <v>0</v>
      </c>
      <c r="DR9" s="59">
        <v>0</v>
      </c>
      <c r="DS9" s="59">
        <v>0</v>
      </c>
      <c r="DT9" s="59">
        <v>0</v>
      </c>
      <c r="DU9" s="52">
        <v>0</v>
      </c>
      <c r="DW9" s="59">
        <v>0</v>
      </c>
      <c r="DX9" s="59">
        <v>0</v>
      </c>
      <c r="DY9" s="59">
        <v>0</v>
      </c>
      <c r="DZ9" s="59">
        <v>0</v>
      </c>
      <c r="EA9" s="59">
        <v>0</v>
      </c>
      <c r="EB9" s="59">
        <v>0</v>
      </c>
      <c r="EC9" s="59">
        <v>0</v>
      </c>
      <c r="ED9" s="59">
        <v>0</v>
      </c>
      <c r="EE9" s="59">
        <v>0</v>
      </c>
      <c r="EF9" s="52">
        <v>0</v>
      </c>
    </row>
    <row r="10" spans="2:137" ht="28.9" customHeight="1" thickBot="1" x14ac:dyDescent="0.25">
      <c r="B10" s="13" t="s">
        <v>64</v>
      </c>
      <c r="D10" s="47" t="s">
        <v>65</v>
      </c>
      <c r="E10" s="47" t="s">
        <v>65</v>
      </c>
      <c r="F10" s="47" t="s">
        <v>65</v>
      </c>
      <c r="G10" s="47" t="s">
        <v>65</v>
      </c>
      <c r="I10" s="9" t="s">
        <v>65</v>
      </c>
      <c r="J10" s="26"/>
      <c r="K10" s="9" t="s">
        <v>65</v>
      </c>
      <c r="L10" s="26"/>
      <c r="M10" s="26"/>
      <c r="N10" s="26"/>
      <c r="O10" s="26"/>
      <c r="P10" s="26"/>
      <c r="Q10" s="26"/>
      <c r="S10" s="9" t="s">
        <v>65</v>
      </c>
      <c r="T10" s="4"/>
      <c r="U10" s="4"/>
      <c r="W10" s="4"/>
      <c r="X10" s="4"/>
      <c r="Y10" s="4"/>
      <c r="Z10" s="4"/>
      <c r="AB10" s="9" t="s">
        <v>65</v>
      </c>
      <c r="AC10" s="9" t="s">
        <v>65</v>
      </c>
      <c r="AE10" s="6"/>
      <c r="AG10" s="64" t="s">
        <v>65</v>
      </c>
      <c r="AH10" s="64" t="s">
        <v>65</v>
      </c>
      <c r="AI10" s="6"/>
      <c r="AJ10" s="64" t="s">
        <v>65</v>
      </c>
      <c r="AK10" s="6"/>
      <c r="AL10" s="6"/>
      <c r="AM10" s="6"/>
      <c r="AN10" s="6"/>
      <c r="AP10" s="47" t="s">
        <v>65</v>
      </c>
      <c r="AQ10" s="47" t="s">
        <v>65</v>
      </c>
      <c r="AR10" s="47" t="s">
        <v>65</v>
      </c>
      <c r="AS10" s="47" t="s">
        <v>65</v>
      </c>
      <c r="AT10" s="47" t="s">
        <v>65</v>
      </c>
      <c r="AU10" s="47" t="s">
        <v>65</v>
      </c>
      <c r="AV10" s="47" t="s">
        <v>65</v>
      </c>
      <c r="AW10" s="47" t="s">
        <v>65</v>
      </c>
      <c r="AX10" s="47" t="s">
        <v>65</v>
      </c>
      <c r="AY10" s="47" t="s">
        <v>65</v>
      </c>
      <c r="AZ10" s="47" t="s">
        <v>65</v>
      </c>
      <c r="BA10" s="47" t="s">
        <v>65</v>
      </c>
      <c r="BC10" s="59" t="s">
        <v>65</v>
      </c>
      <c r="BD10" s="59" t="s">
        <v>65</v>
      </c>
      <c r="BE10" s="59" t="s">
        <v>65</v>
      </c>
      <c r="BF10" s="59" t="s">
        <v>65</v>
      </c>
      <c r="BG10" s="59" t="s">
        <v>65</v>
      </c>
      <c r="BH10" s="59" t="s">
        <v>65</v>
      </c>
      <c r="BI10" s="59" t="s">
        <v>65</v>
      </c>
      <c r="BJ10" s="59" t="s">
        <v>65</v>
      </c>
      <c r="BK10" s="59" t="s">
        <v>65</v>
      </c>
      <c r="BL10" s="59" t="s">
        <v>65</v>
      </c>
      <c r="BM10" s="59" t="s">
        <v>65</v>
      </c>
      <c r="BN10" s="59" t="s">
        <v>65</v>
      </c>
      <c r="BP10" s="59" t="s">
        <v>65</v>
      </c>
      <c r="BQ10" s="59" t="s">
        <v>65</v>
      </c>
      <c r="BR10" s="59" t="s">
        <v>65</v>
      </c>
      <c r="BS10" s="59" t="s">
        <v>65</v>
      </c>
      <c r="BT10" s="59" t="s">
        <v>65</v>
      </c>
      <c r="BU10" s="59" t="s">
        <v>65</v>
      </c>
      <c r="BV10" s="59" t="s">
        <v>65</v>
      </c>
      <c r="BW10" s="59" t="s">
        <v>65</v>
      </c>
      <c r="BX10" s="59" t="s">
        <v>65</v>
      </c>
      <c r="BY10" s="59" t="s">
        <v>65</v>
      </c>
      <c r="BZ10" s="59" t="s">
        <v>65</v>
      </c>
      <c r="CA10" s="59" t="s">
        <v>65</v>
      </c>
      <c r="CC10" s="59" t="s">
        <v>65</v>
      </c>
      <c r="CD10" s="59" t="s">
        <v>65</v>
      </c>
      <c r="CE10" s="59" t="s">
        <v>65</v>
      </c>
      <c r="CF10" s="59" t="s">
        <v>65</v>
      </c>
      <c r="CG10" s="59" t="s">
        <v>65</v>
      </c>
      <c r="CH10" s="59" t="s">
        <v>65</v>
      </c>
      <c r="CI10" s="59" t="s">
        <v>65</v>
      </c>
      <c r="CJ10" s="59" t="s">
        <v>65</v>
      </c>
      <c r="CK10" s="59" t="s">
        <v>65</v>
      </c>
      <c r="CL10" s="59" t="s">
        <v>65</v>
      </c>
      <c r="CM10" s="59" t="s">
        <v>65</v>
      </c>
      <c r="CN10" s="59" t="s">
        <v>65</v>
      </c>
      <c r="CP10" s="47" t="s">
        <v>65</v>
      </c>
      <c r="CQ10" s="47" t="s">
        <v>65</v>
      </c>
      <c r="CR10" s="47" t="s">
        <v>65</v>
      </c>
      <c r="CS10" s="47" t="s">
        <v>65</v>
      </c>
      <c r="CT10" s="47" t="s">
        <v>65</v>
      </c>
      <c r="CU10" s="47" t="s">
        <v>65</v>
      </c>
      <c r="CV10" s="47" t="s">
        <v>65</v>
      </c>
      <c r="CW10" s="47" t="s">
        <v>65</v>
      </c>
      <c r="CX10" s="47" t="s">
        <v>65</v>
      </c>
      <c r="CY10" s="47" t="s">
        <v>65</v>
      </c>
      <c r="DA10" s="59" t="s">
        <v>65</v>
      </c>
      <c r="DB10" s="59" t="s">
        <v>65</v>
      </c>
      <c r="DC10" s="59" t="s">
        <v>65</v>
      </c>
      <c r="DD10" s="59" t="s">
        <v>65</v>
      </c>
      <c r="DE10" s="59" t="s">
        <v>65</v>
      </c>
      <c r="DF10" s="59" t="s">
        <v>65</v>
      </c>
      <c r="DG10" s="59" t="s">
        <v>65</v>
      </c>
      <c r="DH10" s="59" t="s">
        <v>65</v>
      </c>
      <c r="DI10" s="59" t="s">
        <v>65</v>
      </c>
      <c r="DJ10" s="59" t="s">
        <v>65</v>
      </c>
      <c r="DL10" s="59" t="s">
        <v>65</v>
      </c>
      <c r="DM10" s="59" t="s">
        <v>65</v>
      </c>
      <c r="DN10" s="59" t="s">
        <v>65</v>
      </c>
      <c r="DO10" s="59" t="s">
        <v>65</v>
      </c>
      <c r="DP10" s="59" t="s">
        <v>65</v>
      </c>
      <c r="DQ10" s="59" t="s">
        <v>65</v>
      </c>
      <c r="DR10" s="59" t="s">
        <v>65</v>
      </c>
      <c r="DS10" s="59" t="s">
        <v>65</v>
      </c>
      <c r="DT10" s="59" t="s">
        <v>65</v>
      </c>
      <c r="DU10" s="59" t="s">
        <v>65</v>
      </c>
      <c r="DW10" s="59" t="s">
        <v>65</v>
      </c>
      <c r="DX10" s="59" t="s">
        <v>65</v>
      </c>
      <c r="DY10" s="59" t="s">
        <v>65</v>
      </c>
      <c r="DZ10" s="59" t="s">
        <v>65</v>
      </c>
      <c r="EA10" s="59" t="s">
        <v>65</v>
      </c>
      <c r="EB10" s="59" t="s">
        <v>65</v>
      </c>
      <c r="EC10" s="59" t="s">
        <v>65</v>
      </c>
      <c r="ED10" s="59" t="s">
        <v>65</v>
      </c>
      <c r="EE10" s="59" t="s">
        <v>65</v>
      </c>
      <c r="EF10" s="59" t="s">
        <v>65</v>
      </c>
    </row>
    <row r="11" spans="2:137" x14ac:dyDescent="0.2">
      <c r="Z11" s="1"/>
      <c r="AF11" s="1"/>
      <c r="AO11" s="1"/>
      <c r="CO11" s="1"/>
    </row>
    <row r="12" spans="2:137" x14ac:dyDescent="0.2">
      <c r="D12" s="10" t="s">
        <v>811</v>
      </c>
      <c r="E12" s="123">
        <v>54.6113</v>
      </c>
      <c r="F12" s="124">
        <v>-1.1248</v>
      </c>
      <c r="G12" s="89" t="s">
        <v>812</v>
      </c>
      <c r="I12" s="125">
        <v>34786.43</v>
      </c>
      <c r="J12" s="89" t="s">
        <v>294</v>
      </c>
      <c r="K12" s="89" t="s">
        <v>833</v>
      </c>
      <c r="L12" s="89" t="s">
        <v>294</v>
      </c>
      <c r="M12" s="89" t="s">
        <v>65</v>
      </c>
      <c r="N12" s="89" t="s">
        <v>823</v>
      </c>
      <c r="O12" s="89" t="s">
        <v>65</v>
      </c>
      <c r="P12" s="89" t="s">
        <v>824</v>
      </c>
      <c r="Q12" s="89" t="s">
        <v>306</v>
      </c>
      <c r="S12" s="89" t="s">
        <v>827</v>
      </c>
      <c r="T12" s="89" t="s">
        <v>828</v>
      </c>
      <c r="U12" s="89" t="s">
        <v>65</v>
      </c>
      <c r="V12" s="87"/>
      <c r="W12" s="89" t="s">
        <v>299</v>
      </c>
      <c r="X12" s="89" t="s">
        <v>299</v>
      </c>
      <c r="Y12" s="89" t="s">
        <v>65</v>
      </c>
      <c r="Z12" s="89" t="s">
        <v>65</v>
      </c>
      <c r="AA12" s="87"/>
      <c r="AB12" s="89" t="s">
        <v>829</v>
      </c>
      <c r="AC12" s="89">
        <v>2040</v>
      </c>
      <c r="AD12" s="87"/>
      <c r="AE12" s="89"/>
      <c r="AF12" s="87"/>
      <c r="AG12" s="113" t="s">
        <v>834</v>
      </c>
      <c r="AH12" s="114" t="s">
        <v>835</v>
      </c>
      <c r="AI12" s="114">
        <v>100</v>
      </c>
      <c r="AJ12" s="114" t="s">
        <v>304</v>
      </c>
      <c r="AK12" s="114" t="s">
        <v>831</v>
      </c>
      <c r="AL12" s="114"/>
      <c r="AM12" s="114"/>
      <c r="AN12" s="115"/>
      <c r="AP12" s="99">
        <f>+(40000-$I$12)/12/2</f>
        <v>217.23208333333332</v>
      </c>
      <c r="AQ12" s="99">
        <f t="shared" ref="AQ12:BA12" si="0">+(40000-$I$12)/12/2</f>
        <v>217.23208333333332</v>
      </c>
      <c r="AR12" s="99">
        <f t="shared" si="0"/>
        <v>217.23208333333332</v>
      </c>
      <c r="AS12" s="99">
        <f t="shared" si="0"/>
        <v>217.23208333333332</v>
      </c>
      <c r="AT12" s="99">
        <f t="shared" si="0"/>
        <v>217.23208333333332</v>
      </c>
      <c r="AU12" s="99">
        <f t="shared" si="0"/>
        <v>217.23208333333332</v>
      </c>
      <c r="AV12" s="99">
        <f t="shared" si="0"/>
        <v>217.23208333333332</v>
      </c>
      <c r="AW12" s="99">
        <f t="shared" si="0"/>
        <v>217.23208333333332</v>
      </c>
      <c r="AX12" s="99">
        <f t="shared" si="0"/>
        <v>217.23208333333332</v>
      </c>
      <c r="AY12" s="99">
        <f t="shared" si="0"/>
        <v>217.23208333333332</v>
      </c>
      <c r="AZ12" s="99">
        <f t="shared" si="0"/>
        <v>217.23208333333332</v>
      </c>
      <c r="BA12" s="99">
        <f t="shared" si="0"/>
        <v>217.23208333333332</v>
      </c>
      <c r="BC12" s="10">
        <v>0</v>
      </c>
      <c r="BD12" s="10">
        <v>0</v>
      </c>
      <c r="BE12" s="10">
        <v>0</v>
      </c>
      <c r="BF12" s="99">
        <f>+(40000-$I$12)/9/2</f>
        <v>289.64277777777778</v>
      </c>
      <c r="BG12" s="99">
        <f t="shared" ref="BG12:BN12" si="1">+(40000-$I$12)/9/2</f>
        <v>289.64277777777778</v>
      </c>
      <c r="BH12" s="99">
        <f t="shared" si="1"/>
        <v>289.64277777777778</v>
      </c>
      <c r="BI12" s="99">
        <f t="shared" si="1"/>
        <v>289.64277777777778</v>
      </c>
      <c r="BJ12" s="99">
        <f t="shared" si="1"/>
        <v>289.64277777777778</v>
      </c>
      <c r="BK12" s="99">
        <f t="shared" si="1"/>
        <v>289.64277777777778</v>
      </c>
      <c r="BL12" s="99">
        <f t="shared" si="1"/>
        <v>289.64277777777778</v>
      </c>
      <c r="BM12" s="99">
        <f t="shared" si="1"/>
        <v>289.64277777777778</v>
      </c>
      <c r="BN12" s="99">
        <f t="shared" si="1"/>
        <v>289.64277777777778</v>
      </c>
      <c r="BP12" s="99">
        <f>40000/12</f>
        <v>3333.3333333333335</v>
      </c>
      <c r="BQ12" s="99">
        <f t="shared" ref="BQ12:CA13" si="2">40000/12</f>
        <v>3333.3333333333335</v>
      </c>
      <c r="BR12" s="99">
        <f t="shared" si="2"/>
        <v>3333.3333333333335</v>
      </c>
      <c r="BS12" s="99">
        <f t="shared" si="2"/>
        <v>3333.3333333333335</v>
      </c>
      <c r="BT12" s="99">
        <f t="shared" si="2"/>
        <v>3333.3333333333335</v>
      </c>
      <c r="BU12" s="99">
        <f t="shared" si="2"/>
        <v>3333.3333333333335</v>
      </c>
      <c r="BV12" s="99">
        <f t="shared" si="2"/>
        <v>3333.3333333333335</v>
      </c>
      <c r="BW12" s="99">
        <f t="shared" si="2"/>
        <v>3333.3333333333335</v>
      </c>
      <c r="BX12" s="99">
        <f t="shared" si="2"/>
        <v>3333.3333333333335</v>
      </c>
      <c r="BY12" s="99">
        <f t="shared" si="2"/>
        <v>3333.3333333333335</v>
      </c>
      <c r="BZ12" s="99">
        <f t="shared" si="2"/>
        <v>3333.3333333333335</v>
      </c>
      <c r="CA12" s="99">
        <f t="shared" si="2"/>
        <v>3333.3333333333335</v>
      </c>
      <c r="CB12" s="121"/>
      <c r="CC12" s="99">
        <v>0</v>
      </c>
      <c r="CD12" s="99">
        <v>0</v>
      </c>
      <c r="CE12" s="99">
        <v>0</v>
      </c>
      <c r="CF12" s="99">
        <v>0</v>
      </c>
      <c r="CG12" s="99">
        <v>0</v>
      </c>
      <c r="CH12" s="99">
        <v>0</v>
      </c>
      <c r="CI12" s="99">
        <v>0</v>
      </c>
      <c r="CJ12" s="99">
        <v>0</v>
      </c>
      <c r="CK12" s="99">
        <v>0</v>
      </c>
      <c r="CL12" s="99">
        <v>0</v>
      </c>
      <c r="CM12" s="99">
        <v>0</v>
      </c>
      <c r="CN12" s="99">
        <v>0</v>
      </c>
      <c r="CO12" s="121"/>
      <c r="CP12" s="99">
        <f>AP12*12</f>
        <v>2606.7849999999999</v>
      </c>
      <c r="CQ12" s="99">
        <f>CP12*90%</f>
        <v>2346.1064999999999</v>
      </c>
      <c r="CR12" s="99">
        <f t="shared" ref="CR12:CY12" si="3">CQ12*90%</f>
        <v>2111.4958499999998</v>
      </c>
      <c r="CS12" s="99">
        <f t="shared" si="3"/>
        <v>1900.3462649999999</v>
      </c>
      <c r="CT12" s="99">
        <f t="shared" si="3"/>
        <v>1710.3116384999998</v>
      </c>
      <c r="CU12" s="99">
        <f t="shared" si="3"/>
        <v>1539.2804746499999</v>
      </c>
      <c r="CV12" s="99">
        <f t="shared" si="3"/>
        <v>1385.3524271849999</v>
      </c>
      <c r="CW12" s="99">
        <f t="shared" si="3"/>
        <v>1246.8171844664998</v>
      </c>
      <c r="CX12" s="99">
        <f t="shared" si="3"/>
        <v>1122.1354660198499</v>
      </c>
      <c r="CY12" s="99">
        <f t="shared" si="3"/>
        <v>1009.921919417865</v>
      </c>
      <c r="CZ12" s="121"/>
      <c r="DA12" s="99">
        <f>BF12*9</f>
        <v>2606.7849999999999</v>
      </c>
      <c r="DB12" s="99">
        <f t="shared" ref="DB12:DJ12" si="4">DA12*90%</f>
        <v>2346.1064999999999</v>
      </c>
      <c r="DC12" s="99">
        <f t="shared" si="4"/>
        <v>2111.4958499999998</v>
      </c>
      <c r="DD12" s="99">
        <f t="shared" si="4"/>
        <v>1900.3462649999999</v>
      </c>
      <c r="DE12" s="99">
        <f t="shared" si="4"/>
        <v>1710.3116384999998</v>
      </c>
      <c r="DF12" s="99">
        <f t="shared" si="4"/>
        <v>1539.2804746499999</v>
      </c>
      <c r="DG12" s="99">
        <f t="shared" si="4"/>
        <v>1385.3524271849999</v>
      </c>
      <c r="DH12" s="99">
        <f t="shared" si="4"/>
        <v>1246.8171844664998</v>
      </c>
      <c r="DI12" s="99">
        <f t="shared" si="4"/>
        <v>1122.1354660198499</v>
      </c>
      <c r="DJ12" s="99">
        <f t="shared" si="4"/>
        <v>1009.921919417865</v>
      </c>
      <c r="DK12" s="121"/>
      <c r="DL12" s="99">
        <v>40000</v>
      </c>
      <c r="DM12" s="99">
        <f>DL12</f>
        <v>40000</v>
      </c>
      <c r="DN12" s="99">
        <f t="shared" ref="DN12:DU12" si="5">DM12</f>
        <v>40000</v>
      </c>
      <c r="DO12" s="99">
        <f t="shared" si="5"/>
        <v>40000</v>
      </c>
      <c r="DP12" s="99">
        <f t="shared" si="5"/>
        <v>40000</v>
      </c>
      <c r="DQ12" s="99">
        <f t="shared" si="5"/>
        <v>40000</v>
      </c>
      <c r="DR12" s="99">
        <f t="shared" si="5"/>
        <v>40000</v>
      </c>
      <c r="DS12" s="99">
        <f t="shared" si="5"/>
        <v>40000</v>
      </c>
      <c r="DT12" s="99">
        <f t="shared" si="5"/>
        <v>40000</v>
      </c>
      <c r="DU12" s="99">
        <f t="shared" si="5"/>
        <v>40000</v>
      </c>
      <c r="DV12" s="121"/>
      <c r="DW12" s="99">
        <v>0</v>
      </c>
      <c r="DX12" s="99">
        <v>0</v>
      </c>
      <c r="DY12" s="99">
        <v>0</v>
      </c>
      <c r="DZ12" s="99">
        <v>0</v>
      </c>
      <c r="EA12" s="99">
        <v>0</v>
      </c>
      <c r="EB12" s="99">
        <v>0</v>
      </c>
      <c r="EC12" s="99">
        <v>0</v>
      </c>
      <c r="ED12" s="99">
        <v>0</v>
      </c>
      <c r="EE12" s="99">
        <v>0</v>
      </c>
      <c r="EF12" s="99">
        <v>0</v>
      </c>
      <c r="EG12" s="121"/>
    </row>
    <row r="13" spans="2:137" x14ac:dyDescent="0.2">
      <c r="D13" s="10" t="s">
        <v>813</v>
      </c>
      <c r="E13" s="123">
        <v>54.990600000000001</v>
      </c>
      <c r="F13" s="124">
        <v>-1.4762</v>
      </c>
      <c r="G13" s="89" t="s">
        <v>814</v>
      </c>
      <c r="I13" s="125">
        <v>36328</v>
      </c>
      <c r="J13" s="89" t="s">
        <v>294</v>
      </c>
      <c r="K13" s="89" t="s">
        <v>832</v>
      </c>
      <c r="L13" s="89" t="s">
        <v>294</v>
      </c>
      <c r="M13" s="89" t="s">
        <v>65</v>
      </c>
      <c r="N13" s="89" t="s">
        <v>823</v>
      </c>
      <c r="O13" s="89" t="s">
        <v>65</v>
      </c>
      <c r="P13" s="89" t="s">
        <v>824</v>
      </c>
      <c r="Q13" s="89" t="s">
        <v>306</v>
      </c>
      <c r="S13" s="89" t="s">
        <v>827</v>
      </c>
      <c r="T13" s="89" t="s">
        <v>828</v>
      </c>
      <c r="U13" s="89" t="s">
        <v>65</v>
      </c>
      <c r="V13" s="87"/>
      <c r="W13" s="89" t="s">
        <v>299</v>
      </c>
      <c r="X13" s="89" t="s">
        <v>299</v>
      </c>
      <c r="Y13" s="89" t="s">
        <v>65</v>
      </c>
      <c r="Z13" s="89" t="s">
        <v>65</v>
      </c>
      <c r="AA13" s="87"/>
      <c r="AB13" s="89" t="s">
        <v>829</v>
      </c>
      <c r="AC13" s="89">
        <v>2035</v>
      </c>
      <c r="AD13" s="87"/>
      <c r="AE13" s="89"/>
      <c r="AF13" s="87"/>
      <c r="AG13" s="116" t="s">
        <v>834</v>
      </c>
      <c r="AH13" s="112" t="s">
        <v>835</v>
      </c>
      <c r="AI13" s="89">
        <v>100</v>
      </c>
      <c r="AJ13" s="116" t="s">
        <v>304</v>
      </c>
      <c r="AK13" s="112" t="s">
        <v>831</v>
      </c>
      <c r="AL13" s="112"/>
      <c r="AM13" s="89"/>
      <c r="AN13" s="117"/>
      <c r="AP13" s="99">
        <f>+(40000-$I$13)/12</f>
        <v>306</v>
      </c>
      <c r="AQ13" s="99">
        <f t="shared" ref="AQ13:BA13" si="6">+(40000-$I$13)/12</f>
        <v>306</v>
      </c>
      <c r="AR13" s="99">
        <f t="shared" si="6"/>
        <v>306</v>
      </c>
      <c r="AS13" s="99">
        <f t="shared" si="6"/>
        <v>306</v>
      </c>
      <c r="AT13" s="99">
        <f t="shared" si="6"/>
        <v>306</v>
      </c>
      <c r="AU13" s="99">
        <f t="shared" si="6"/>
        <v>306</v>
      </c>
      <c r="AV13" s="99">
        <f t="shared" si="6"/>
        <v>306</v>
      </c>
      <c r="AW13" s="99">
        <f t="shared" si="6"/>
        <v>306</v>
      </c>
      <c r="AX13" s="99">
        <f t="shared" si="6"/>
        <v>306</v>
      </c>
      <c r="AY13" s="99">
        <f t="shared" si="6"/>
        <v>306</v>
      </c>
      <c r="AZ13" s="99">
        <f t="shared" si="6"/>
        <v>306</v>
      </c>
      <c r="BA13" s="99">
        <f t="shared" si="6"/>
        <v>306</v>
      </c>
      <c r="BC13" s="10">
        <v>0</v>
      </c>
      <c r="BD13" s="10">
        <v>0</v>
      </c>
      <c r="BE13" s="10">
        <v>0</v>
      </c>
      <c r="BF13" s="10">
        <v>0</v>
      </c>
      <c r="BG13" s="10">
        <v>0</v>
      </c>
      <c r="BH13" s="10">
        <v>0</v>
      </c>
      <c r="BI13" s="10">
        <v>0</v>
      </c>
      <c r="BJ13" s="10">
        <v>0</v>
      </c>
      <c r="BK13" s="10">
        <v>0</v>
      </c>
      <c r="BL13" s="10">
        <v>0</v>
      </c>
      <c r="BM13" s="10">
        <v>0</v>
      </c>
      <c r="BN13" s="10">
        <v>0</v>
      </c>
      <c r="BP13" s="99">
        <f>40000/12</f>
        <v>3333.3333333333335</v>
      </c>
      <c r="BQ13" s="99">
        <f t="shared" si="2"/>
        <v>3333.3333333333335</v>
      </c>
      <c r="BR13" s="99">
        <f t="shared" si="2"/>
        <v>3333.3333333333335</v>
      </c>
      <c r="BS13" s="99">
        <f t="shared" si="2"/>
        <v>3333.3333333333335</v>
      </c>
      <c r="BT13" s="99">
        <f t="shared" si="2"/>
        <v>3333.3333333333335</v>
      </c>
      <c r="BU13" s="99">
        <f t="shared" si="2"/>
        <v>3333.3333333333335</v>
      </c>
      <c r="BV13" s="99">
        <f t="shared" si="2"/>
        <v>3333.3333333333335</v>
      </c>
      <c r="BW13" s="99">
        <f t="shared" si="2"/>
        <v>3333.3333333333335</v>
      </c>
      <c r="BX13" s="99">
        <f t="shared" si="2"/>
        <v>3333.3333333333335</v>
      </c>
      <c r="BY13" s="99">
        <f t="shared" si="2"/>
        <v>3333.3333333333335</v>
      </c>
      <c r="BZ13" s="99">
        <f t="shared" si="2"/>
        <v>3333.3333333333335</v>
      </c>
      <c r="CA13" s="99">
        <f t="shared" si="2"/>
        <v>3333.3333333333335</v>
      </c>
      <c r="CB13" s="121"/>
      <c r="CC13" s="99">
        <v>0</v>
      </c>
      <c r="CD13" s="99">
        <v>0</v>
      </c>
      <c r="CE13" s="99">
        <v>0</v>
      </c>
      <c r="CF13" s="99">
        <v>0</v>
      </c>
      <c r="CG13" s="99">
        <v>0</v>
      </c>
      <c r="CH13" s="99">
        <v>0</v>
      </c>
      <c r="CI13" s="99">
        <v>0</v>
      </c>
      <c r="CJ13" s="99">
        <v>0</v>
      </c>
      <c r="CK13" s="99">
        <v>0</v>
      </c>
      <c r="CL13" s="99">
        <v>0</v>
      </c>
      <c r="CM13" s="99">
        <v>0</v>
      </c>
      <c r="CN13" s="99">
        <v>0</v>
      </c>
      <c r="CO13" s="121"/>
      <c r="CP13" s="99">
        <f>AP13*12</f>
        <v>3672</v>
      </c>
      <c r="CQ13" s="99">
        <f>CP13*90%</f>
        <v>3304.8</v>
      </c>
      <c r="CR13" s="99">
        <f t="shared" ref="CR13:CY13" si="7">CQ13*90%</f>
        <v>2974.32</v>
      </c>
      <c r="CS13" s="99">
        <f t="shared" si="7"/>
        <v>2676.8880000000004</v>
      </c>
      <c r="CT13" s="99">
        <f t="shared" si="7"/>
        <v>2409.1992000000005</v>
      </c>
      <c r="CU13" s="99">
        <f t="shared" si="7"/>
        <v>2168.2792800000007</v>
      </c>
      <c r="CV13" s="99">
        <f t="shared" si="7"/>
        <v>1951.4513520000007</v>
      </c>
      <c r="CW13" s="99">
        <f t="shared" si="7"/>
        <v>1756.3062168000006</v>
      </c>
      <c r="CX13" s="99">
        <f t="shared" si="7"/>
        <v>1580.6755951200005</v>
      </c>
      <c r="CY13" s="99">
        <f t="shared" si="7"/>
        <v>1422.6080356080004</v>
      </c>
      <c r="CZ13" s="121"/>
      <c r="DA13" s="99">
        <v>0</v>
      </c>
      <c r="DB13" s="99">
        <v>0</v>
      </c>
      <c r="DC13" s="99">
        <v>0</v>
      </c>
      <c r="DD13" s="99">
        <v>0</v>
      </c>
      <c r="DE13" s="99">
        <v>0</v>
      </c>
      <c r="DF13" s="99">
        <v>0</v>
      </c>
      <c r="DG13" s="99">
        <v>0</v>
      </c>
      <c r="DH13" s="99">
        <v>0</v>
      </c>
      <c r="DI13" s="99">
        <v>0</v>
      </c>
      <c r="DJ13" s="99">
        <v>0</v>
      </c>
      <c r="DK13" s="121"/>
      <c r="DL13" s="99">
        <v>40000</v>
      </c>
      <c r="DM13" s="99">
        <f t="shared" ref="DM13:DU19" si="8">DL13</f>
        <v>40000</v>
      </c>
      <c r="DN13" s="99">
        <f t="shared" si="8"/>
        <v>40000</v>
      </c>
      <c r="DO13" s="99">
        <f t="shared" si="8"/>
        <v>40000</v>
      </c>
      <c r="DP13" s="99">
        <f t="shared" si="8"/>
        <v>40000</v>
      </c>
      <c r="DQ13" s="99">
        <f t="shared" si="8"/>
        <v>40000</v>
      </c>
      <c r="DR13" s="99">
        <f t="shared" si="8"/>
        <v>40000</v>
      </c>
      <c r="DS13" s="99">
        <f t="shared" si="8"/>
        <v>40000</v>
      </c>
      <c r="DT13" s="99">
        <f t="shared" si="8"/>
        <v>40000</v>
      </c>
      <c r="DU13" s="99">
        <f t="shared" si="8"/>
        <v>40000</v>
      </c>
      <c r="DV13" s="121"/>
      <c r="DW13" s="99">
        <v>0</v>
      </c>
      <c r="DX13" s="99">
        <v>0</v>
      </c>
      <c r="DY13" s="99">
        <v>0</v>
      </c>
      <c r="DZ13" s="99">
        <v>0</v>
      </c>
      <c r="EA13" s="99">
        <v>0</v>
      </c>
      <c r="EB13" s="99">
        <v>0</v>
      </c>
      <c r="EC13" s="99">
        <v>0</v>
      </c>
      <c r="ED13" s="99">
        <v>0</v>
      </c>
      <c r="EE13" s="99">
        <v>0</v>
      </c>
      <c r="EF13" s="99">
        <v>0</v>
      </c>
      <c r="EG13" s="121"/>
    </row>
    <row r="14" spans="2:137" x14ac:dyDescent="0.2">
      <c r="D14" s="10" t="s">
        <v>815</v>
      </c>
      <c r="E14" s="123">
        <v>54.898499999999999</v>
      </c>
      <c r="F14" s="124">
        <v>-1.3619000000000001</v>
      </c>
      <c r="G14" s="89" t="s">
        <v>816</v>
      </c>
      <c r="I14" s="125">
        <v>6359.397262800012</v>
      </c>
      <c r="J14" s="89" t="s">
        <v>294</v>
      </c>
      <c r="K14" s="126">
        <v>25.779536723163673</v>
      </c>
      <c r="L14" s="89" t="s">
        <v>294</v>
      </c>
      <c r="M14" s="89" t="s">
        <v>65</v>
      </c>
      <c r="N14" s="89" t="s">
        <v>823</v>
      </c>
      <c r="O14" s="89" t="s">
        <v>65</v>
      </c>
      <c r="P14" s="89" t="s">
        <v>825</v>
      </c>
      <c r="Q14" s="89"/>
      <c r="S14" s="89" t="s">
        <v>830</v>
      </c>
      <c r="T14" s="89" t="s">
        <v>828</v>
      </c>
      <c r="U14" s="89" t="s">
        <v>65</v>
      </c>
      <c r="V14" s="87"/>
      <c r="W14" s="89" t="s">
        <v>65</v>
      </c>
      <c r="X14" s="89" t="s">
        <v>299</v>
      </c>
      <c r="Y14" s="89" t="s">
        <v>299</v>
      </c>
      <c r="Z14" s="89" t="s">
        <v>303</v>
      </c>
      <c r="AA14" s="87"/>
      <c r="AB14" s="89" t="s">
        <v>831</v>
      </c>
      <c r="AC14" s="89"/>
      <c r="AD14" s="87"/>
      <c r="AE14" s="89"/>
      <c r="AF14" s="87"/>
      <c r="AG14" s="116" t="s">
        <v>737</v>
      </c>
      <c r="AH14" s="112" t="s">
        <v>812</v>
      </c>
      <c r="AI14" s="89">
        <v>94.5</v>
      </c>
      <c r="AJ14" s="116" t="s">
        <v>300</v>
      </c>
      <c r="AK14" s="112" t="s">
        <v>738</v>
      </c>
      <c r="AL14" s="112" t="s">
        <v>814</v>
      </c>
      <c r="AM14" s="89">
        <v>5.5</v>
      </c>
      <c r="AN14" s="117" t="s">
        <v>300</v>
      </c>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99">
        <f>$I$14/12</f>
        <v>529.949771900001</v>
      </c>
      <c r="BQ14" s="99">
        <f t="shared" ref="BQ14:CA14" si="9">$I$14/12</f>
        <v>529.949771900001</v>
      </c>
      <c r="BR14" s="99">
        <f t="shared" si="9"/>
        <v>529.949771900001</v>
      </c>
      <c r="BS14" s="99">
        <f t="shared" si="9"/>
        <v>529.949771900001</v>
      </c>
      <c r="BT14" s="99">
        <f t="shared" si="9"/>
        <v>529.949771900001</v>
      </c>
      <c r="BU14" s="99">
        <f t="shared" si="9"/>
        <v>529.949771900001</v>
      </c>
      <c r="BV14" s="99">
        <f t="shared" si="9"/>
        <v>529.949771900001</v>
      </c>
      <c r="BW14" s="99">
        <f t="shared" si="9"/>
        <v>529.949771900001</v>
      </c>
      <c r="BX14" s="99">
        <f t="shared" si="9"/>
        <v>529.949771900001</v>
      </c>
      <c r="BY14" s="99">
        <f t="shared" si="9"/>
        <v>529.949771900001</v>
      </c>
      <c r="BZ14" s="99">
        <f t="shared" si="9"/>
        <v>529.949771900001</v>
      </c>
      <c r="CA14" s="99">
        <f t="shared" si="9"/>
        <v>529.949771900001</v>
      </c>
      <c r="CB14" s="121"/>
      <c r="CC14" s="99">
        <v>0</v>
      </c>
      <c r="CD14" s="99">
        <v>0</v>
      </c>
      <c r="CE14" s="99">
        <v>0</v>
      </c>
      <c r="CF14" s="99">
        <v>0</v>
      </c>
      <c r="CG14" s="99">
        <v>0</v>
      </c>
      <c r="CH14" s="99">
        <v>0</v>
      </c>
      <c r="CI14" s="99">
        <v>0</v>
      </c>
      <c r="CJ14" s="99">
        <v>0</v>
      </c>
      <c r="CK14" s="99">
        <v>0</v>
      </c>
      <c r="CL14" s="99">
        <v>0</v>
      </c>
      <c r="CM14" s="99">
        <v>0</v>
      </c>
      <c r="CN14" s="99">
        <v>0</v>
      </c>
      <c r="CO14" s="121"/>
      <c r="CP14" s="99">
        <v>0</v>
      </c>
      <c r="CQ14" s="99">
        <v>0</v>
      </c>
      <c r="CR14" s="99">
        <v>0</v>
      </c>
      <c r="CS14" s="99">
        <v>0</v>
      </c>
      <c r="CT14" s="99">
        <v>0</v>
      </c>
      <c r="CU14" s="99">
        <v>0</v>
      </c>
      <c r="CV14" s="99">
        <v>0</v>
      </c>
      <c r="CW14" s="99">
        <v>0</v>
      </c>
      <c r="CX14" s="99">
        <v>0</v>
      </c>
      <c r="CY14" s="99">
        <v>0</v>
      </c>
      <c r="CZ14" s="121"/>
      <c r="DA14" s="99">
        <v>0</v>
      </c>
      <c r="DB14" s="99">
        <v>0</v>
      </c>
      <c r="DC14" s="99">
        <v>0</v>
      </c>
      <c r="DD14" s="99">
        <v>0</v>
      </c>
      <c r="DE14" s="99">
        <v>0</v>
      </c>
      <c r="DF14" s="99">
        <v>0</v>
      </c>
      <c r="DG14" s="99">
        <v>0</v>
      </c>
      <c r="DH14" s="99">
        <v>0</v>
      </c>
      <c r="DI14" s="99">
        <v>0</v>
      </c>
      <c r="DJ14" s="99">
        <v>0</v>
      </c>
      <c r="DK14" s="121"/>
      <c r="DL14" s="99">
        <f>I14</f>
        <v>6359.397262800012</v>
      </c>
      <c r="DM14" s="99">
        <f t="shared" si="8"/>
        <v>6359.397262800012</v>
      </c>
      <c r="DN14" s="99">
        <f t="shared" si="8"/>
        <v>6359.397262800012</v>
      </c>
      <c r="DO14" s="99">
        <f t="shared" si="8"/>
        <v>6359.397262800012</v>
      </c>
      <c r="DP14" s="99">
        <f t="shared" si="8"/>
        <v>6359.397262800012</v>
      </c>
      <c r="DQ14" s="99">
        <f t="shared" si="8"/>
        <v>6359.397262800012</v>
      </c>
      <c r="DR14" s="99">
        <f t="shared" si="8"/>
        <v>6359.397262800012</v>
      </c>
      <c r="DS14" s="99">
        <f t="shared" si="8"/>
        <v>6359.397262800012</v>
      </c>
      <c r="DT14" s="99">
        <f t="shared" si="8"/>
        <v>6359.397262800012</v>
      </c>
      <c r="DU14" s="99">
        <f t="shared" si="8"/>
        <v>6359.397262800012</v>
      </c>
      <c r="DV14" s="121"/>
      <c r="DW14" s="99">
        <v>0</v>
      </c>
      <c r="DX14" s="99">
        <v>0</v>
      </c>
      <c r="DY14" s="99">
        <v>0</v>
      </c>
      <c r="DZ14" s="99">
        <v>0</v>
      </c>
      <c r="EA14" s="99">
        <v>0</v>
      </c>
      <c r="EB14" s="99">
        <v>0</v>
      </c>
      <c r="EC14" s="99">
        <v>0</v>
      </c>
      <c r="ED14" s="99">
        <v>0</v>
      </c>
      <c r="EE14" s="99">
        <v>0</v>
      </c>
      <c r="EF14" s="99">
        <v>0</v>
      </c>
      <c r="EG14" s="121"/>
    </row>
    <row r="15" spans="2:137" x14ac:dyDescent="0.2">
      <c r="D15" s="10" t="s">
        <v>817</v>
      </c>
      <c r="E15" s="123">
        <v>54.9026</v>
      </c>
      <c r="F15" s="124">
        <v>-1.5944</v>
      </c>
      <c r="G15" s="89" t="s">
        <v>818</v>
      </c>
      <c r="I15" s="125">
        <v>1443.8313246181829</v>
      </c>
      <c r="J15" s="89" t="s">
        <v>294</v>
      </c>
      <c r="K15" s="126">
        <v>27.025668393782407</v>
      </c>
      <c r="L15" s="89" t="s">
        <v>294</v>
      </c>
      <c r="M15" s="89" t="s">
        <v>65</v>
      </c>
      <c r="N15" s="89" t="s">
        <v>826</v>
      </c>
      <c r="O15" s="89" t="s">
        <v>65</v>
      </c>
      <c r="P15" s="89" t="s">
        <v>825</v>
      </c>
      <c r="Q15" s="89"/>
      <c r="S15" s="89" t="s">
        <v>830</v>
      </c>
      <c r="T15" s="89" t="s">
        <v>828</v>
      </c>
      <c r="U15" s="89" t="s">
        <v>65</v>
      </c>
      <c r="V15" s="87"/>
      <c r="W15" s="89" t="s">
        <v>65</v>
      </c>
      <c r="X15" s="89" t="s">
        <v>299</v>
      </c>
      <c r="Y15" s="89" t="s">
        <v>299</v>
      </c>
      <c r="Z15" s="89" t="s">
        <v>303</v>
      </c>
      <c r="AA15" s="87"/>
      <c r="AB15" s="89" t="s">
        <v>831</v>
      </c>
      <c r="AC15" s="89"/>
      <c r="AD15" s="87"/>
      <c r="AE15" s="89"/>
      <c r="AF15" s="87"/>
      <c r="AG15" s="116" t="s">
        <v>737</v>
      </c>
      <c r="AH15" s="112" t="s">
        <v>812</v>
      </c>
      <c r="AI15" s="89">
        <v>93.99</v>
      </c>
      <c r="AJ15" s="116" t="s">
        <v>300</v>
      </c>
      <c r="AK15" s="112" t="s">
        <v>738</v>
      </c>
      <c r="AL15" s="112" t="s">
        <v>814</v>
      </c>
      <c r="AM15" s="89">
        <v>6.01</v>
      </c>
      <c r="AN15" s="117" t="s">
        <v>300</v>
      </c>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99">
        <f>$I$15/12</f>
        <v>120.31927705151524</v>
      </c>
      <c r="BQ15" s="99">
        <f t="shared" ref="BQ15:CA15" si="10">$I$15/12</f>
        <v>120.31927705151524</v>
      </c>
      <c r="BR15" s="99">
        <f t="shared" si="10"/>
        <v>120.31927705151524</v>
      </c>
      <c r="BS15" s="99">
        <f t="shared" si="10"/>
        <v>120.31927705151524</v>
      </c>
      <c r="BT15" s="99">
        <f t="shared" si="10"/>
        <v>120.31927705151524</v>
      </c>
      <c r="BU15" s="99">
        <f t="shared" si="10"/>
        <v>120.31927705151524</v>
      </c>
      <c r="BV15" s="99">
        <f t="shared" si="10"/>
        <v>120.31927705151524</v>
      </c>
      <c r="BW15" s="99">
        <f t="shared" si="10"/>
        <v>120.31927705151524</v>
      </c>
      <c r="BX15" s="99">
        <f t="shared" si="10"/>
        <v>120.31927705151524</v>
      </c>
      <c r="BY15" s="99">
        <f t="shared" si="10"/>
        <v>120.31927705151524</v>
      </c>
      <c r="BZ15" s="99">
        <f t="shared" si="10"/>
        <v>120.31927705151524</v>
      </c>
      <c r="CA15" s="99">
        <f t="shared" si="10"/>
        <v>120.31927705151524</v>
      </c>
      <c r="CB15" s="121"/>
      <c r="CC15" s="99">
        <v>0</v>
      </c>
      <c r="CD15" s="99">
        <v>0</v>
      </c>
      <c r="CE15" s="99">
        <v>0</v>
      </c>
      <c r="CF15" s="99">
        <v>0</v>
      </c>
      <c r="CG15" s="99">
        <v>0</v>
      </c>
      <c r="CH15" s="99">
        <v>0</v>
      </c>
      <c r="CI15" s="99">
        <v>0</v>
      </c>
      <c r="CJ15" s="99">
        <v>0</v>
      </c>
      <c r="CK15" s="99">
        <v>0</v>
      </c>
      <c r="CL15" s="99">
        <v>0</v>
      </c>
      <c r="CM15" s="99">
        <v>0</v>
      </c>
      <c r="CN15" s="99">
        <v>0</v>
      </c>
      <c r="CO15" s="121"/>
      <c r="CP15" s="99">
        <v>0</v>
      </c>
      <c r="CQ15" s="99">
        <v>0</v>
      </c>
      <c r="CR15" s="99">
        <v>0</v>
      </c>
      <c r="CS15" s="99">
        <v>0</v>
      </c>
      <c r="CT15" s="99">
        <v>0</v>
      </c>
      <c r="CU15" s="99">
        <v>0</v>
      </c>
      <c r="CV15" s="99">
        <v>0</v>
      </c>
      <c r="CW15" s="99">
        <v>0</v>
      </c>
      <c r="CX15" s="99">
        <v>0</v>
      </c>
      <c r="CY15" s="99">
        <v>0</v>
      </c>
      <c r="CZ15" s="121"/>
      <c r="DA15" s="99">
        <v>0</v>
      </c>
      <c r="DB15" s="99">
        <v>0</v>
      </c>
      <c r="DC15" s="99">
        <v>0</v>
      </c>
      <c r="DD15" s="99">
        <v>0</v>
      </c>
      <c r="DE15" s="99">
        <v>0</v>
      </c>
      <c r="DF15" s="99">
        <v>0</v>
      </c>
      <c r="DG15" s="99">
        <v>0</v>
      </c>
      <c r="DH15" s="99">
        <v>0</v>
      </c>
      <c r="DI15" s="99">
        <v>0</v>
      </c>
      <c r="DJ15" s="99">
        <v>0</v>
      </c>
      <c r="DK15" s="121"/>
      <c r="DL15" s="99">
        <f t="shared" ref="DL15:DL19" si="11">I15</f>
        <v>1443.8313246181829</v>
      </c>
      <c r="DM15" s="99">
        <f t="shared" si="8"/>
        <v>1443.8313246181829</v>
      </c>
      <c r="DN15" s="99">
        <f t="shared" si="8"/>
        <v>1443.8313246181829</v>
      </c>
      <c r="DO15" s="99">
        <f t="shared" si="8"/>
        <v>1443.8313246181829</v>
      </c>
      <c r="DP15" s="99">
        <f t="shared" si="8"/>
        <v>1443.8313246181829</v>
      </c>
      <c r="DQ15" s="99">
        <f t="shared" si="8"/>
        <v>1443.8313246181829</v>
      </c>
      <c r="DR15" s="99">
        <f t="shared" si="8"/>
        <v>1443.8313246181829</v>
      </c>
      <c r="DS15" s="99">
        <f t="shared" si="8"/>
        <v>1443.8313246181829</v>
      </c>
      <c r="DT15" s="99">
        <f t="shared" si="8"/>
        <v>1443.8313246181829</v>
      </c>
      <c r="DU15" s="99">
        <f t="shared" si="8"/>
        <v>1443.8313246181829</v>
      </c>
      <c r="DV15" s="121"/>
      <c r="DW15" s="99">
        <v>0</v>
      </c>
      <c r="DX15" s="99">
        <v>0</v>
      </c>
      <c r="DY15" s="99">
        <v>0</v>
      </c>
      <c r="DZ15" s="99">
        <v>0</v>
      </c>
      <c r="EA15" s="99">
        <v>0</v>
      </c>
      <c r="EB15" s="99">
        <v>0</v>
      </c>
      <c r="EC15" s="99">
        <v>0</v>
      </c>
      <c r="ED15" s="99">
        <v>0</v>
      </c>
      <c r="EE15" s="99">
        <v>0</v>
      </c>
      <c r="EF15" s="99">
        <v>0</v>
      </c>
      <c r="EG15" s="121"/>
    </row>
    <row r="16" spans="2:137" x14ac:dyDescent="0.2">
      <c r="D16" s="10" t="s">
        <v>819</v>
      </c>
      <c r="E16" s="123">
        <v>54.4985</v>
      </c>
      <c r="F16" s="124">
        <v>-1.5563</v>
      </c>
      <c r="G16" s="89" t="s">
        <v>794</v>
      </c>
      <c r="I16" s="125">
        <v>1710.0525250410972</v>
      </c>
      <c r="J16" s="89" t="s">
        <v>294</v>
      </c>
      <c r="K16" s="126">
        <v>28.265167567341123</v>
      </c>
      <c r="L16" s="89" t="s">
        <v>294</v>
      </c>
      <c r="M16" s="89" t="s">
        <v>65</v>
      </c>
      <c r="N16" s="89" t="s">
        <v>826</v>
      </c>
      <c r="O16" s="89" t="s">
        <v>65</v>
      </c>
      <c r="P16" s="89" t="s">
        <v>825</v>
      </c>
      <c r="Q16" s="89"/>
      <c r="S16" s="89" t="s">
        <v>830</v>
      </c>
      <c r="T16" s="89" t="s">
        <v>828</v>
      </c>
      <c r="U16" s="89" t="s">
        <v>65</v>
      </c>
      <c r="V16" s="87"/>
      <c r="W16" s="89" t="s">
        <v>65</v>
      </c>
      <c r="X16" s="89" t="s">
        <v>299</v>
      </c>
      <c r="Y16" s="89" t="s">
        <v>299</v>
      </c>
      <c r="Z16" s="89" t="s">
        <v>303</v>
      </c>
      <c r="AA16" s="87"/>
      <c r="AB16" s="89" t="s">
        <v>831</v>
      </c>
      <c r="AC16" s="89"/>
      <c r="AD16" s="87"/>
      <c r="AE16" s="89"/>
      <c r="AF16" s="87"/>
      <c r="AG16" s="116" t="s">
        <v>737</v>
      </c>
      <c r="AH16" s="112" t="s">
        <v>812</v>
      </c>
      <c r="AI16" s="89">
        <v>97.75</v>
      </c>
      <c r="AJ16" s="116" t="s">
        <v>300</v>
      </c>
      <c r="AK16" s="112" t="s">
        <v>738</v>
      </c>
      <c r="AL16" s="112" t="s">
        <v>814</v>
      </c>
      <c r="AM16" s="89">
        <v>2.25</v>
      </c>
      <c r="AN16" s="117" t="s">
        <v>300</v>
      </c>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99">
        <f>$I$16/12</f>
        <v>142.5043770867581</v>
      </c>
      <c r="BQ16" s="99">
        <f t="shared" ref="BQ16:CA16" si="12">$I$16/12</f>
        <v>142.5043770867581</v>
      </c>
      <c r="BR16" s="99">
        <f t="shared" si="12"/>
        <v>142.5043770867581</v>
      </c>
      <c r="BS16" s="99">
        <f t="shared" si="12"/>
        <v>142.5043770867581</v>
      </c>
      <c r="BT16" s="99">
        <f t="shared" si="12"/>
        <v>142.5043770867581</v>
      </c>
      <c r="BU16" s="99">
        <f t="shared" si="12"/>
        <v>142.5043770867581</v>
      </c>
      <c r="BV16" s="99">
        <f t="shared" si="12"/>
        <v>142.5043770867581</v>
      </c>
      <c r="BW16" s="99">
        <f t="shared" si="12"/>
        <v>142.5043770867581</v>
      </c>
      <c r="BX16" s="99">
        <f t="shared" si="12"/>
        <v>142.5043770867581</v>
      </c>
      <c r="BY16" s="99">
        <f t="shared" si="12"/>
        <v>142.5043770867581</v>
      </c>
      <c r="BZ16" s="99">
        <f t="shared" si="12"/>
        <v>142.5043770867581</v>
      </c>
      <c r="CA16" s="99">
        <f t="shared" si="12"/>
        <v>142.5043770867581</v>
      </c>
      <c r="CB16" s="121"/>
      <c r="CC16" s="99">
        <v>0</v>
      </c>
      <c r="CD16" s="99">
        <v>0</v>
      </c>
      <c r="CE16" s="99">
        <v>0</v>
      </c>
      <c r="CF16" s="99">
        <v>0</v>
      </c>
      <c r="CG16" s="99">
        <v>0</v>
      </c>
      <c r="CH16" s="99">
        <v>0</v>
      </c>
      <c r="CI16" s="99">
        <v>0</v>
      </c>
      <c r="CJ16" s="99">
        <v>0</v>
      </c>
      <c r="CK16" s="99">
        <v>0</v>
      </c>
      <c r="CL16" s="99">
        <v>0</v>
      </c>
      <c r="CM16" s="99">
        <v>0</v>
      </c>
      <c r="CN16" s="99">
        <v>0</v>
      </c>
      <c r="CO16" s="121"/>
      <c r="CP16" s="99">
        <v>0</v>
      </c>
      <c r="CQ16" s="99">
        <v>0</v>
      </c>
      <c r="CR16" s="99">
        <v>0</v>
      </c>
      <c r="CS16" s="99">
        <v>0</v>
      </c>
      <c r="CT16" s="99">
        <v>0</v>
      </c>
      <c r="CU16" s="99">
        <v>0</v>
      </c>
      <c r="CV16" s="99">
        <v>0</v>
      </c>
      <c r="CW16" s="99">
        <v>0</v>
      </c>
      <c r="CX16" s="99">
        <v>0</v>
      </c>
      <c r="CY16" s="99">
        <v>0</v>
      </c>
      <c r="CZ16" s="121"/>
      <c r="DA16" s="99">
        <v>0</v>
      </c>
      <c r="DB16" s="99">
        <v>0</v>
      </c>
      <c r="DC16" s="99">
        <v>0</v>
      </c>
      <c r="DD16" s="99">
        <v>0</v>
      </c>
      <c r="DE16" s="99">
        <v>0</v>
      </c>
      <c r="DF16" s="99">
        <v>0</v>
      </c>
      <c r="DG16" s="99">
        <v>0</v>
      </c>
      <c r="DH16" s="99">
        <v>0</v>
      </c>
      <c r="DI16" s="99">
        <v>0</v>
      </c>
      <c r="DJ16" s="99">
        <v>0</v>
      </c>
      <c r="DK16" s="121"/>
      <c r="DL16" s="99">
        <f t="shared" si="11"/>
        <v>1710.0525250410972</v>
      </c>
      <c r="DM16" s="99">
        <f t="shared" si="8"/>
        <v>1710.0525250410972</v>
      </c>
      <c r="DN16" s="99">
        <f t="shared" si="8"/>
        <v>1710.0525250410972</v>
      </c>
      <c r="DO16" s="99">
        <f t="shared" si="8"/>
        <v>1710.0525250410972</v>
      </c>
      <c r="DP16" s="99">
        <f t="shared" si="8"/>
        <v>1710.0525250410972</v>
      </c>
      <c r="DQ16" s="99">
        <f t="shared" si="8"/>
        <v>1710.0525250410972</v>
      </c>
      <c r="DR16" s="99">
        <f t="shared" si="8"/>
        <v>1710.0525250410972</v>
      </c>
      <c r="DS16" s="99">
        <f t="shared" si="8"/>
        <v>1710.0525250410972</v>
      </c>
      <c r="DT16" s="99">
        <f t="shared" si="8"/>
        <v>1710.0525250410972</v>
      </c>
      <c r="DU16" s="99">
        <f t="shared" si="8"/>
        <v>1710.0525250410972</v>
      </c>
      <c r="DV16" s="121"/>
      <c r="DW16" s="99">
        <v>0</v>
      </c>
      <c r="DX16" s="99">
        <v>0</v>
      </c>
      <c r="DY16" s="99">
        <v>0</v>
      </c>
      <c r="DZ16" s="99">
        <v>0</v>
      </c>
      <c r="EA16" s="99">
        <v>0</v>
      </c>
      <c r="EB16" s="99">
        <v>0</v>
      </c>
      <c r="EC16" s="99">
        <v>0</v>
      </c>
      <c r="ED16" s="99">
        <v>0</v>
      </c>
      <c r="EE16" s="99">
        <v>0</v>
      </c>
      <c r="EF16" s="99">
        <v>0</v>
      </c>
      <c r="EG16" s="121"/>
    </row>
    <row r="17" spans="4:137" x14ac:dyDescent="0.2">
      <c r="D17" s="10" t="s">
        <v>820</v>
      </c>
      <c r="E17" s="123">
        <v>54.715400000000002</v>
      </c>
      <c r="F17" s="124">
        <v>-1.6133</v>
      </c>
      <c r="G17" s="89" t="s">
        <v>797</v>
      </c>
      <c r="I17" s="125">
        <v>1070.5971115671641</v>
      </c>
      <c r="J17" s="89" t="s">
        <v>294</v>
      </c>
      <c r="K17" s="126">
        <v>29.016173875149736</v>
      </c>
      <c r="L17" s="89" t="s">
        <v>294</v>
      </c>
      <c r="M17" s="89" t="s">
        <v>65</v>
      </c>
      <c r="N17" s="89" t="s">
        <v>826</v>
      </c>
      <c r="O17" s="89" t="s">
        <v>65</v>
      </c>
      <c r="P17" s="89" t="s">
        <v>825</v>
      </c>
      <c r="Q17" s="89"/>
      <c r="S17" s="89" t="s">
        <v>830</v>
      </c>
      <c r="T17" s="89" t="s">
        <v>828</v>
      </c>
      <c r="U17" s="89" t="s">
        <v>65</v>
      </c>
      <c r="V17" s="87"/>
      <c r="W17" s="89" t="s">
        <v>65</v>
      </c>
      <c r="X17" s="89" t="s">
        <v>299</v>
      </c>
      <c r="Y17" s="89" t="s">
        <v>299</v>
      </c>
      <c r="Z17" s="89" t="s">
        <v>303</v>
      </c>
      <c r="AA17" s="87"/>
      <c r="AB17" s="89" t="s">
        <v>831</v>
      </c>
      <c r="AC17" s="89"/>
      <c r="AD17" s="87"/>
      <c r="AE17" s="89"/>
      <c r="AF17" s="87"/>
      <c r="AG17" s="116" t="s">
        <v>737</v>
      </c>
      <c r="AH17" s="112" t="s">
        <v>812</v>
      </c>
      <c r="AI17" s="89">
        <v>97.04</v>
      </c>
      <c r="AJ17" s="116" t="s">
        <v>300</v>
      </c>
      <c r="AK17" s="112" t="s">
        <v>738</v>
      </c>
      <c r="AL17" s="112" t="s">
        <v>814</v>
      </c>
      <c r="AM17" s="89">
        <v>2.96</v>
      </c>
      <c r="AN17" s="117" t="s">
        <v>300</v>
      </c>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99">
        <f>$I$17/12</f>
        <v>89.216425963930348</v>
      </c>
      <c r="BQ17" s="99">
        <f t="shared" ref="BQ17:CA17" si="13">$I$17/12</f>
        <v>89.216425963930348</v>
      </c>
      <c r="BR17" s="99">
        <f t="shared" si="13"/>
        <v>89.216425963930348</v>
      </c>
      <c r="BS17" s="99">
        <f t="shared" si="13"/>
        <v>89.216425963930348</v>
      </c>
      <c r="BT17" s="99">
        <f t="shared" si="13"/>
        <v>89.216425963930348</v>
      </c>
      <c r="BU17" s="99">
        <f t="shared" si="13"/>
        <v>89.216425963930348</v>
      </c>
      <c r="BV17" s="99">
        <f t="shared" si="13"/>
        <v>89.216425963930348</v>
      </c>
      <c r="BW17" s="99">
        <f t="shared" si="13"/>
        <v>89.216425963930348</v>
      </c>
      <c r="BX17" s="99">
        <f t="shared" si="13"/>
        <v>89.216425963930348</v>
      </c>
      <c r="BY17" s="99">
        <f t="shared" si="13"/>
        <v>89.216425963930348</v>
      </c>
      <c r="BZ17" s="99">
        <f t="shared" si="13"/>
        <v>89.216425963930348</v>
      </c>
      <c r="CA17" s="99">
        <f t="shared" si="13"/>
        <v>89.216425963930348</v>
      </c>
      <c r="CB17" s="121"/>
      <c r="CC17" s="99">
        <v>0</v>
      </c>
      <c r="CD17" s="99">
        <v>0</v>
      </c>
      <c r="CE17" s="99">
        <v>0</v>
      </c>
      <c r="CF17" s="99">
        <v>0</v>
      </c>
      <c r="CG17" s="99">
        <v>0</v>
      </c>
      <c r="CH17" s="99">
        <v>0</v>
      </c>
      <c r="CI17" s="99">
        <v>0</v>
      </c>
      <c r="CJ17" s="99">
        <v>0</v>
      </c>
      <c r="CK17" s="99">
        <v>0</v>
      </c>
      <c r="CL17" s="99">
        <v>0</v>
      </c>
      <c r="CM17" s="99">
        <v>0</v>
      </c>
      <c r="CN17" s="99">
        <v>0</v>
      </c>
      <c r="CO17" s="121"/>
      <c r="CP17" s="99">
        <v>0</v>
      </c>
      <c r="CQ17" s="99">
        <v>0</v>
      </c>
      <c r="CR17" s="99">
        <v>0</v>
      </c>
      <c r="CS17" s="99">
        <v>0</v>
      </c>
      <c r="CT17" s="99">
        <v>0</v>
      </c>
      <c r="CU17" s="99">
        <v>0</v>
      </c>
      <c r="CV17" s="99">
        <v>0</v>
      </c>
      <c r="CW17" s="99">
        <v>0</v>
      </c>
      <c r="CX17" s="99">
        <v>0</v>
      </c>
      <c r="CY17" s="99">
        <v>0</v>
      </c>
      <c r="CZ17" s="121"/>
      <c r="DA17" s="99">
        <v>0</v>
      </c>
      <c r="DB17" s="99">
        <v>0</v>
      </c>
      <c r="DC17" s="99">
        <v>0</v>
      </c>
      <c r="DD17" s="99">
        <v>0</v>
      </c>
      <c r="DE17" s="99">
        <v>0</v>
      </c>
      <c r="DF17" s="99">
        <v>0</v>
      </c>
      <c r="DG17" s="99">
        <v>0</v>
      </c>
      <c r="DH17" s="99">
        <v>0</v>
      </c>
      <c r="DI17" s="99">
        <v>0</v>
      </c>
      <c r="DJ17" s="99">
        <v>0</v>
      </c>
      <c r="DK17" s="121"/>
      <c r="DL17" s="99">
        <f t="shared" si="11"/>
        <v>1070.5971115671641</v>
      </c>
      <c r="DM17" s="99">
        <f t="shared" si="8"/>
        <v>1070.5971115671641</v>
      </c>
      <c r="DN17" s="99">
        <f t="shared" si="8"/>
        <v>1070.5971115671641</v>
      </c>
      <c r="DO17" s="99">
        <f t="shared" si="8"/>
        <v>1070.5971115671641</v>
      </c>
      <c r="DP17" s="99">
        <f t="shared" si="8"/>
        <v>1070.5971115671641</v>
      </c>
      <c r="DQ17" s="99">
        <f t="shared" si="8"/>
        <v>1070.5971115671641</v>
      </c>
      <c r="DR17" s="99">
        <f t="shared" si="8"/>
        <v>1070.5971115671641</v>
      </c>
      <c r="DS17" s="99">
        <f t="shared" si="8"/>
        <v>1070.5971115671641</v>
      </c>
      <c r="DT17" s="99">
        <f t="shared" si="8"/>
        <v>1070.5971115671641</v>
      </c>
      <c r="DU17" s="99">
        <f t="shared" si="8"/>
        <v>1070.5971115671641</v>
      </c>
      <c r="DV17" s="121"/>
      <c r="DW17" s="99">
        <v>0</v>
      </c>
      <c r="DX17" s="99">
        <v>0</v>
      </c>
      <c r="DY17" s="99">
        <v>0</v>
      </c>
      <c r="DZ17" s="99">
        <v>0</v>
      </c>
      <c r="EA17" s="99">
        <v>0</v>
      </c>
      <c r="EB17" s="99">
        <v>0</v>
      </c>
      <c r="EC17" s="99">
        <v>0</v>
      </c>
      <c r="ED17" s="99">
        <v>0</v>
      </c>
      <c r="EE17" s="99">
        <v>0</v>
      </c>
      <c r="EF17" s="99">
        <v>0</v>
      </c>
      <c r="EG17" s="121"/>
    </row>
    <row r="18" spans="4:137" x14ac:dyDescent="0.2">
      <c r="D18" s="10" t="s">
        <v>821</v>
      </c>
      <c r="E18" s="123">
        <v>54.706800000000001</v>
      </c>
      <c r="F18" s="124">
        <v>-1.6779999999999999</v>
      </c>
      <c r="G18" s="89" t="s">
        <v>804</v>
      </c>
      <c r="I18" s="125">
        <v>1492.9004051428578</v>
      </c>
      <c r="J18" s="89" t="s">
        <v>294</v>
      </c>
      <c r="K18" s="126">
        <v>26.516652661064416</v>
      </c>
      <c r="L18" s="89" t="s">
        <v>294</v>
      </c>
      <c r="M18" s="89" t="s">
        <v>65</v>
      </c>
      <c r="N18" s="89" t="s">
        <v>826</v>
      </c>
      <c r="O18" s="89" t="s">
        <v>65</v>
      </c>
      <c r="P18" s="89" t="s">
        <v>825</v>
      </c>
      <c r="Q18" s="89"/>
      <c r="S18" s="89" t="s">
        <v>830</v>
      </c>
      <c r="T18" s="89" t="s">
        <v>828</v>
      </c>
      <c r="U18" s="89" t="s">
        <v>65</v>
      </c>
      <c r="V18" s="87"/>
      <c r="W18" s="89" t="s">
        <v>65</v>
      </c>
      <c r="X18" s="89" t="s">
        <v>299</v>
      </c>
      <c r="Y18" s="89" t="s">
        <v>299</v>
      </c>
      <c r="Z18" s="89" t="s">
        <v>303</v>
      </c>
      <c r="AA18" s="87"/>
      <c r="AB18" s="89" t="s">
        <v>831</v>
      </c>
      <c r="AC18" s="89"/>
      <c r="AD18" s="87"/>
      <c r="AE18" s="89"/>
      <c r="AF18" s="87"/>
      <c r="AG18" s="116" t="s">
        <v>737</v>
      </c>
      <c r="AH18" s="112" t="s">
        <v>812</v>
      </c>
      <c r="AI18" s="89">
        <v>92.09</v>
      </c>
      <c r="AJ18" s="116" t="s">
        <v>300</v>
      </c>
      <c r="AK18" s="112" t="s">
        <v>738</v>
      </c>
      <c r="AL18" s="112" t="s">
        <v>814</v>
      </c>
      <c r="AM18" s="89">
        <v>7.91</v>
      </c>
      <c r="AN18" s="117" t="s">
        <v>300</v>
      </c>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99">
        <f>$I$18/12</f>
        <v>124.40836709523815</v>
      </c>
      <c r="BQ18" s="99">
        <f t="shared" ref="BQ18:CA18" si="14">$I$18/12</f>
        <v>124.40836709523815</v>
      </c>
      <c r="BR18" s="99">
        <f t="shared" si="14"/>
        <v>124.40836709523815</v>
      </c>
      <c r="BS18" s="99">
        <f t="shared" si="14"/>
        <v>124.40836709523815</v>
      </c>
      <c r="BT18" s="99">
        <f t="shared" si="14"/>
        <v>124.40836709523815</v>
      </c>
      <c r="BU18" s="99">
        <f t="shared" si="14"/>
        <v>124.40836709523815</v>
      </c>
      <c r="BV18" s="99">
        <f t="shared" si="14"/>
        <v>124.40836709523815</v>
      </c>
      <c r="BW18" s="99">
        <f t="shared" si="14"/>
        <v>124.40836709523815</v>
      </c>
      <c r="BX18" s="99">
        <f t="shared" si="14"/>
        <v>124.40836709523815</v>
      </c>
      <c r="BY18" s="99">
        <f t="shared" si="14"/>
        <v>124.40836709523815</v>
      </c>
      <c r="BZ18" s="99">
        <f t="shared" si="14"/>
        <v>124.40836709523815</v>
      </c>
      <c r="CA18" s="99">
        <f t="shared" si="14"/>
        <v>124.40836709523815</v>
      </c>
      <c r="CB18" s="121"/>
      <c r="CC18" s="99">
        <v>0</v>
      </c>
      <c r="CD18" s="99">
        <v>0</v>
      </c>
      <c r="CE18" s="99">
        <v>0</v>
      </c>
      <c r="CF18" s="99">
        <v>0</v>
      </c>
      <c r="CG18" s="99">
        <v>0</v>
      </c>
      <c r="CH18" s="99">
        <v>0</v>
      </c>
      <c r="CI18" s="99">
        <v>0</v>
      </c>
      <c r="CJ18" s="99">
        <v>0</v>
      </c>
      <c r="CK18" s="99">
        <v>0</v>
      </c>
      <c r="CL18" s="99">
        <v>0</v>
      </c>
      <c r="CM18" s="99">
        <v>0</v>
      </c>
      <c r="CN18" s="99">
        <v>0</v>
      </c>
      <c r="CO18" s="121"/>
      <c r="CP18" s="99">
        <v>0</v>
      </c>
      <c r="CQ18" s="99">
        <v>0</v>
      </c>
      <c r="CR18" s="99">
        <v>0</v>
      </c>
      <c r="CS18" s="99">
        <v>0</v>
      </c>
      <c r="CT18" s="99">
        <v>0</v>
      </c>
      <c r="CU18" s="99">
        <v>0</v>
      </c>
      <c r="CV18" s="99">
        <v>0</v>
      </c>
      <c r="CW18" s="99">
        <v>0</v>
      </c>
      <c r="CX18" s="99">
        <v>0</v>
      </c>
      <c r="CY18" s="99">
        <v>0</v>
      </c>
      <c r="CZ18" s="121"/>
      <c r="DA18" s="99">
        <v>0</v>
      </c>
      <c r="DB18" s="99">
        <v>0</v>
      </c>
      <c r="DC18" s="99">
        <v>0</v>
      </c>
      <c r="DD18" s="99">
        <v>0</v>
      </c>
      <c r="DE18" s="99">
        <v>0</v>
      </c>
      <c r="DF18" s="99">
        <v>0</v>
      </c>
      <c r="DG18" s="99">
        <v>0</v>
      </c>
      <c r="DH18" s="99">
        <v>0</v>
      </c>
      <c r="DI18" s="99">
        <v>0</v>
      </c>
      <c r="DJ18" s="99">
        <v>0</v>
      </c>
      <c r="DK18" s="121"/>
      <c r="DL18" s="99">
        <f t="shared" si="11"/>
        <v>1492.9004051428578</v>
      </c>
      <c r="DM18" s="99">
        <f t="shared" si="8"/>
        <v>1492.9004051428578</v>
      </c>
      <c r="DN18" s="99">
        <f t="shared" si="8"/>
        <v>1492.9004051428578</v>
      </c>
      <c r="DO18" s="99">
        <f t="shared" si="8"/>
        <v>1492.9004051428578</v>
      </c>
      <c r="DP18" s="99">
        <f t="shared" si="8"/>
        <v>1492.9004051428578</v>
      </c>
      <c r="DQ18" s="99">
        <f t="shared" si="8"/>
        <v>1492.9004051428578</v>
      </c>
      <c r="DR18" s="99">
        <f t="shared" si="8"/>
        <v>1492.9004051428578</v>
      </c>
      <c r="DS18" s="99">
        <f t="shared" si="8"/>
        <v>1492.9004051428578</v>
      </c>
      <c r="DT18" s="99">
        <f t="shared" si="8"/>
        <v>1492.9004051428578</v>
      </c>
      <c r="DU18" s="99">
        <f t="shared" si="8"/>
        <v>1492.9004051428578</v>
      </c>
      <c r="DV18" s="121"/>
      <c r="DW18" s="99">
        <v>0</v>
      </c>
      <c r="DX18" s="99">
        <v>0</v>
      </c>
      <c r="DY18" s="99">
        <v>0</v>
      </c>
      <c r="DZ18" s="99">
        <v>0</v>
      </c>
      <c r="EA18" s="99">
        <v>0</v>
      </c>
      <c r="EB18" s="99">
        <v>0</v>
      </c>
      <c r="EC18" s="99">
        <v>0</v>
      </c>
      <c r="ED18" s="99">
        <v>0</v>
      </c>
      <c r="EE18" s="99">
        <v>0</v>
      </c>
      <c r="EF18" s="99">
        <v>0</v>
      </c>
      <c r="EG18" s="121"/>
    </row>
    <row r="19" spans="4:137" x14ac:dyDescent="0.2">
      <c r="D19" s="10" t="s">
        <v>822</v>
      </c>
      <c r="E19" s="123">
        <v>55.169199999999996</v>
      </c>
      <c r="F19" s="124">
        <v>-1.6747000000000001</v>
      </c>
      <c r="G19" s="89" t="s">
        <v>781</v>
      </c>
      <c r="I19" s="125">
        <v>343.93141210000005</v>
      </c>
      <c r="J19" s="89" t="s">
        <v>294</v>
      </c>
      <c r="K19" s="126">
        <v>30.78893859649126</v>
      </c>
      <c r="L19" s="89" t="s">
        <v>294</v>
      </c>
      <c r="M19" s="89" t="s">
        <v>65</v>
      </c>
      <c r="N19" s="89" t="s">
        <v>826</v>
      </c>
      <c r="O19" s="89" t="s">
        <v>65</v>
      </c>
      <c r="P19" s="89" t="s">
        <v>825</v>
      </c>
      <c r="Q19" s="89"/>
      <c r="S19" s="89" t="s">
        <v>830</v>
      </c>
      <c r="T19" s="89" t="s">
        <v>828</v>
      </c>
      <c r="U19" s="89" t="s">
        <v>65</v>
      </c>
      <c r="V19" s="87"/>
      <c r="W19" s="89" t="s">
        <v>65</v>
      </c>
      <c r="X19" s="89" t="s">
        <v>299</v>
      </c>
      <c r="Y19" s="89" t="s">
        <v>299</v>
      </c>
      <c r="Z19" s="89" t="s">
        <v>303</v>
      </c>
      <c r="AA19" s="87"/>
      <c r="AB19" s="89" t="s">
        <v>831</v>
      </c>
      <c r="AC19" s="89"/>
      <c r="AD19" s="87"/>
      <c r="AE19" s="89"/>
      <c r="AF19" s="87"/>
      <c r="AG19" s="116" t="s">
        <v>738</v>
      </c>
      <c r="AH19" s="112" t="s">
        <v>814</v>
      </c>
      <c r="AI19" s="89">
        <v>68.61</v>
      </c>
      <c r="AJ19" s="116" t="s">
        <v>300</v>
      </c>
      <c r="AK19" s="112" t="s">
        <v>737</v>
      </c>
      <c r="AL19" s="112" t="s">
        <v>812</v>
      </c>
      <c r="AM19" s="89">
        <v>31.39</v>
      </c>
      <c r="AN19" s="117" t="s">
        <v>300</v>
      </c>
      <c r="AP19" s="10">
        <v>0</v>
      </c>
      <c r="AQ19" s="10">
        <v>0</v>
      </c>
      <c r="AR19" s="10">
        <v>0</v>
      </c>
      <c r="AS19" s="10">
        <v>0</v>
      </c>
      <c r="AT19" s="10">
        <v>0</v>
      </c>
      <c r="AU19" s="10">
        <v>0</v>
      </c>
      <c r="AV19" s="10">
        <v>0</v>
      </c>
      <c r="AW19" s="10">
        <v>0</v>
      </c>
      <c r="AX19" s="10">
        <v>0</v>
      </c>
      <c r="AY19" s="10">
        <v>0</v>
      </c>
      <c r="AZ19" s="10">
        <v>0</v>
      </c>
      <c r="BA19" s="10">
        <v>0</v>
      </c>
      <c r="BC19" s="10">
        <v>0</v>
      </c>
      <c r="BD19" s="10">
        <v>0</v>
      </c>
      <c r="BE19" s="10">
        <v>0</v>
      </c>
      <c r="BF19" s="10">
        <v>0</v>
      </c>
      <c r="BG19" s="10">
        <v>0</v>
      </c>
      <c r="BH19" s="10">
        <v>0</v>
      </c>
      <c r="BI19" s="10">
        <v>0</v>
      </c>
      <c r="BJ19" s="10">
        <v>0</v>
      </c>
      <c r="BK19" s="10">
        <v>0</v>
      </c>
      <c r="BL19" s="10">
        <v>0</v>
      </c>
      <c r="BM19" s="10">
        <v>0</v>
      </c>
      <c r="BN19" s="10">
        <v>0</v>
      </c>
      <c r="BP19" s="99">
        <f>$I$19/12</f>
        <v>28.660951008333338</v>
      </c>
      <c r="BQ19" s="99">
        <f t="shared" ref="BQ19:CA19" si="15">$I$19/12</f>
        <v>28.660951008333338</v>
      </c>
      <c r="BR19" s="99">
        <f t="shared" si="15"/>
        <v>28.660951008333338</v>
      </c>
      <c r="BS19" s="99">
        <f t="shared" si="15"/>
        <v>28.660951008333338</v>
      </c>
      <c r="BT19" s="99">
        <f t="shared" si="15"/>
        <v>28.660951008333338</v>
      </c>
      <c r="BU19" s="99">
        <f t="shared" si="15"/>
        <v>28.660951008333338</v>
      </c>
      <c r="BV19" s="99">
        <f t="shared" si="15"/>
        <v>28.660951008333338</v>
      </c>
      <c r="BW19" s="99">
        <f t="shared" si="15"/>
        <v>28.660951008333338</v>
      </c>
      <c r="BX19" s="99">
        <f t="shared" si="15"/>
        <v>28.660951008333338</v>
      </c>
      <c r="BY19" s="99">
        <f t="shared" si="15"/>
        <v>28.660951008333338</v>
      </c>
      <c r="BZ19" s="99">
        <f t="shared" si="15"/>
        <v>28.660951008333338</v>
      </c>
      <c r="CA19" s="99">
        <f t="shared" si="15"/>
        <v>28.660951008333338</v>
      </c>
      <c r="CB19" s="121"/>
      <c r="CC19" s="99">
        <v>0</v>
      </c>
      <c r="CD19" s="99">
        <v>0</v>
      </c>
      <c r="CE19" s="99">
        <v>0</v>
      </c>
      <c r="CF19" s="99">
        <v>0</v>
      </c>
      <c r="CG19" s="99">
        <v>0</v>
      </c>
      <c r="CH19" s="99">
        <v>0</v>
      </c>
      <c r="CI19" s="99">
        <v>0</v>
      </c>
      <c r="CJ19" s="99">
        <v>0</v>
      </c>
      <c r="CK19" s="99">
        <v>0</v>
      </c>
      <c r="CL19" s="99">
        <v>0</v>
      </c>
      <c r="CM19" s="99">
        <v>0</v>
      </c>
      <c r="CN19" s="99">
        <v>0</v>
      </c>
      <c r="CO19" s="121"/>
      <c r="CP19" s="99">
        <v>0</v>
      </c>
      <c r="CQ19" s="99">
        <v>0</v>
      </c>
      <c r="CR19" s="99">
        <v>0</v>
      </c>
      <c r="CS19" s="99">
        <v>0</v>
      </c>
      <c r="CT19" s="99">
        <v>0</v>
      </c>
      <c r="CU19" s="99">
        <v>0</v>
      </c>
      <c r="CV19" s="99">
        <v>0</v>
      </c>
      <c r="CW19" s="99">
        <v>0</v>
      </c>
      <c r="CX19" s="99">
        <v>0</v>
      </c>
      <c r="CY19" s="99">
        <v>0</v>
      </c>
      <c r="CZ19" s="121"/>
      <c r="DA19" s="99">
        <v>0</v>
      </c>
      <c r="DB19" s="99">
        <v>0</v>
      </c>
      <c r="DC19" s="99">
        <v>0</v>
      </c>
      <c r="DD19" s="99">
        <v>0</v>
      </c>
      <c r="DE19" s="99">
        <v>0</v>
      </c>
      <c r="DF19" s="99">
        <v>0</v>
      </c>
      <c r="DG19" s="99">
        <v>0</v>
      </c>
      <c r="DH19" s="99">
        <v>0</v>
      </c>
      <c r="DI19" s="99">
        <v>0</v>
      </c>
      <c r="DJ19" s="99">
        <v>0</v>
      </c>
      <c r="DK19" s="121"/>
      <c r="DL19" s="99">
        <f t="shared" si="11"/>
        <v>343.93141210000005</v>
      </c>
      <c r="DM19" s="99">
        <f t="shared" si="8"/>
        <v>343.93141210000005</v>
      </c>
      <c r="DN19" s="99">
        <f t="shared" si="8"/>
        <v>343.93141210000005</v>
      </c>
      <c r="DO19" s="99">
        <f t="shared" si="8"/>
        <v>343.93141210000005</v>
      </c>
      <c r="DP19" s="99">
        <f t="shared" si="8"/>
        <v>343.93141210000005</v>
      </c>
      <c r="DQ19" s="99">
        <f t="shared" si="8"/>
        <v>343.93141210000005</v>
      </c>
      <c r="DR19" s="99">
        <f t="shared" si="8"/>
        <v>343.93141210000005</v>
      </c>
      <c r="DS19" s="99">
        <f t="shared" si="8"/>
        <v>343.93141210000005</v>
      </c>
      <c r="DT19" s="99">
        <f t="shared" si="8"/>
        <v>343.93141210000005</v>
      </c>
      <c r="DU19" s="99">
        <f t="shared" si="8"/>
        <v>343.93141210000005</v>
      </c>
      <c r="DV19" s="121"/>
      <c r="DW19" s="99">
        <v>0</v>
      </c>
      <c r="DX19" s="99">
        <v>0</v>
      </c>
      <c r="DY19" s="99">
        <v>0</v>
      </c>
      <c r="DZ19" s="99">
        <v>0</v>
      </c>
      <c r="EA19" s="99">
        <v>0</v>
      </c>
      <c r="EB19" s="99">
        <v>0</v>
      </c>
      <c r="EC19" s="99">
        <v>0</v>
      </c>
      <c r="ED19" s="99">
        <v>0</v>
      </c>
      <c r="EE19" s="99">
        <v>0</v>
      </c>
      <c r="EF19" s="99">
        <v>0</v>
      </c>
      <c r="EG19" s="121"/>
    </row>
    <row r="20" spans="4:137" x14ac:dyDescent="0.2">
      <c r="D20" s="10"/>
      <c r="E20" s="97"/>
      <c r="F20" s="98"/>
      <c r="G20" s="10"/>
      <c r="I20" s="99"/>
      <c r="J20" s="10"/>
      <c r="K20" s="100"/>
      <c r="L20" s="10"/>
      <c r="M20" s="10"/>
      <c r="N20" s="10"/>
      <c r="O20" s="10"/>
      <c r="P20" s="10"/>
      <c r="Q20" s="10"/>
      <c r="S20" s="10"/>
      <c r="T20" s="10"/>
      <c r="U20" s="10"/>
      <c r="W20" s="10"/>
      <c r="X20" s="10"/>
      <c r="Y20" s="10"/>
      <c r="Z20" s="10"/>
      <c r="AB20" s="10"/>
      <c r="AC20" s="10"/>
      <c r="AE20" s="10"/>
      <c r="AG20" s="15"/>
      <c r="AH20" s="40"/>
      <c r="AI20" s="10"/>
      <c r="AJ20" s="15"/>
      <c r="AK20" s="40"/>
      <c r="AL20" s="40"/>
      <c r="AM20" s="10"/>
      <c r="AN20" s="16"/>
      <c r="AP20" s="10"/>
      <c r="AQ20" s="10"/>
      <c r="AR20" s="10"/>
      <c r="AS20" s="10"/>
      <c r="AT20" s="10"/>
      <c r="AU20" s="10"/>
      <c r="AV20" s="10"/>
      <c r="AW20" s="10"/>
      <c r="AX20" s="10"/>
      <c r="AY20" s="10"/>
      <c r="AZ20" s="10"/>
      <c r="BA20" s="10"/>
      <c r="BC20" s="10"/>
      <c r="BD20" s="10"/>
      <c r="BE20" s="10"/>
      <c r="BF20" s="10"/>
      <c r="BG20" s="10"/>
      <c r="BH20" s="10"/>
      <c r="BI20" s="10"/>
      <c r="BJ20" s="10"/>
      <c r="BK20" s="10"/>
      <c r="BL20" s="10"/>
      <c r="BM20" s="10"/>
      <c r="BN20" s="10"/>
      <c r="BP20" s="99"/>
      <c r="BQ20" s="99"/>
      <c r="BR20" s="99"/>
      <c r="BS20" s="99"/>
      <c r="BT20" s="99"/>
      <c r="BU20" s="99"/>
      <c r="BV20" s="99"/>
      <c r="BW20" s="99"/>
      <c r="BX20" s="99"/>
      <c r="BY20" s="99"/>
      <c r="BZ20" s="99"/>
      <c r="CA20" s="99"/>
      <c r="CB20" s="121"/>
      <c r="CC20" s="99"/>
      <c r="CD20" s="99"/>
      <c r="CE20" s="99"/>
      <c r="CF20" s="99"/>
      <c r="CG20" s="99"/>
      <c r="CH20" s="99"/>
      <c r="CI20" s="99"/>
      <c r="CJ20" s="99"/>
      <c r="CK20" s="99"/>
      <c r="CL20" s="99"/>
      <c r="CM20" s="99"/>
      <c r="CN20" s="99"/>
      <c r="CO20" s="121"/>
      <c r="CP20" s="99"/>
      <c r="CQ20" s="99"/>
      <c r="CR20" s="99"/>
      <c r="CS20" s="99"/>
      <c r="CT20" s="99"/>
      <c r="CU20" s="99"/>
      <c r="CV20" s="99"/>
      <c r="CW20" s="99"/>
      <c r="CX20" s="99"/>
      <c r="CY20" s="99"/>
      <c r="CZ20" s="121"/>
      <c r="DA20" s="99"/>
      <c r="DB20" s="99"/>
      <c r="DC20" s="99"/>
      <c r="DD20" s="99"/>
      <c r="DE20" s="99"/>
      <c r="DF20" s="99"/>
      <c r="DG20" s="99"/>
      <c r="DH20" s="99"/>
      <c r="DI20" s="99"/>
      <c r="DJ20" s="99"/>
      <c r="DK20" s="121"/>
      <c r="DL20" s="99"/>
      <c r="DM20" s="99"/>
      <c r="DN20" s="99"/>
      <c r="DO20" s="99"/>
      <c r="DP20" s="99"/>
      <c r="DQ20" s="99"/>
      <c r="DR20" s="99"/>
      <c r="DS20" s="99"/>
      <c r="DT20" s="99"/>
      <c r="DU20" s="99"/>
      <c r="DV20" s="121"/>
      <c r="DW20" s="99"/>
      <c r="DX20" s="99"/>
      <c r="DY20" s="99"/>
      <c r="DZ20" s="99"/>
      <c r="EA20" s="99"/>
      <c r="EB20" s="99"/>
      <c r="EC20" s="99"/>
      <c r="ED20" s="99"/>
      <c r="EE20" s="99"/>
      <c r="EF20" s="99"/>
      <c r="EG20" s="121"/>
    </row>
    <row r="21" spans="4:137" x14ac:dyDescent="0.2">
      <c r="D21" s="10"/>
      <c r="E21" s="97"/>
      <c r="F21" s="98"/>
      <c r="G21" s="10"/>
      <c r="I21" s="99"/>
      <c r="J21" s="10"/>
      <c r="K21" s="10"/>
      <c r="L21" s="10"/>
      <c r="M21" s="10"/>
      <c r="N21" s="10"/>
      <c r="O21" s="10"/>
      <c r="P21" s="10"/>
      <c r="Q21" s="10"/>
      <c r="S21" s="10"/>
      <c r="T21" s="10"/>
      <c r="U21" s="10"/>
      <c r="W21" s="10"/>
      <c r="X21" s="10"/>
      <c r="Y21" s="10"/>
      <c r="Z21" s="10"/>
      <c r="AB21" s="10"/>
      <c r="AC21" s="10"/>
      <c r="AE21" s="10"/>
      <c r="AG21" s="15"/>
      <c r="AH21" s="40"/>
      <c r="AI21" s="10"/>
      <c r="AJ21" s="15"/>
      <c r="AK21" s="40"/>
      <c r="AL21" s="40"/>
      <c r="AM21" s="10"/>
      <c r="AN21" s="16"/>
      <c r="AP21" s="10"/>
      <c r="AQ21" s="10"/>
      <c r="AR21" s="10"/>
      <c r="AS21" s="10"/>
      <c r="AT21" s="10"/>
      <c r="AU21" s="10"/>
      <c r="AV21" s="10"/>
      <c r="AW21" s="10"/>
      <c r="AX21" s="10"/>
      <c r="AY21" s="10"/>
      <c r="AZ21" s="10"/>
      <c r="BA21" s="10"/>
      <c r="BC21" s="10"/>
      <c r="BD21" s="10"/>
      <c r="BE21" s="10"/>
      <c r="BF21" s="10"/>
      <c r="BG21" s="10"/>
      <c r="BH21" s="10"/>
      <c r="BI21" s="10"/>
      <c r="BJ21" s="10"/>
      <c r="BK21" s="10"/>
      <c r="BL21" s="10"/>
      <c r="BM21" s="10"/>
      <c r="BN21" s="10"/>
      <c r="BP21" s="99"/>
      <c r="BQ21" s="99"/>
      <c r="BR21" s="99"/>
      <c r="BS21" s="99"/>
      <c r="BT21" s="99"/>
      <c r="BU21" s="99"/>
      <c r="BV21" s="99"/>
      <c r="BW21" s="99"/>
      <c r="BX21" s="99"/>
      <c r="BY21" s="99"/>
      <c r="BZ21" s="99"/>
      <c r="CA21" s="99"/>
      <c r="CB21" s="121"/>
      <c r="CC21" s="99"/>
      <c r="CD21" s="99"/>
      <c r="CE21" s="99"/>
      <c r="CF21" s="99"/>
      <c r="CG21" s="99"/>
      <c r="CH21" s="99"/>
      <c r="CI21" s="99"/>
      <c r="CJ21" s="99"/>
      <c r="CK21" s="99"/>
      <c r="CL21" s="99"/>
      <c r="CM21" s="99"/>
      <c r="CN21" s="99"/>
      <c r="CO21" s="121"/>
      <c r="CP21" s="99"/>
      <c r="CQ21" s="99"/>
      <c r="CR21" s="99"/>
      <c r="CS21" s="99"/>
      <c r="CT21" s="99"/>
      <c r="CU21" s="99"/>
      <c r="CV21" s="99"/>
      <c r="CW21" s="99"/>
      <c r="CX21" s="99"/>
      <c r="CY21" s="99"/>
      <c r="CZ21" s="121"/>
      <c r="DA21" s="99"/>
      <c r="DB21" s="99"/>
      <c r="DC21" s="99"/>
      <c r="DD21" s="99"/>
      <c r="DE21" s="99"/>
      <c r="DF21" s="99"/>
      <c r="DG21" s="99"/>
      <c r="DH21" s="99"/>
      <c r="DI21" s="99"/>
      <c r="DJ21" s="99"/>
      <c r="DK21" s="121"/>
      <c r="DL21" s="99"/>
      <c r="DM21" s="99"/>
      <c r="DN21" s="99"/>
      <c r="DO21" s="99"/>
      <c r="DP21" s="99"/>
      <c r="DQ21" s="99"/>
      <c r="DR21" s="99"/>
      <c r="DS21" s="99"/>
      <c r="DT21" s="99"/>
      <c r="DU21" s="99"/>
      <c r="DV21" s="121"/>
      <c r="DW21" s="99"/>
      <c r="DX21" s="99"/>
      <c r="DY21" s="99"/>
      <c r="DZ21" s="99"/>
      <c r="EA21" s="99"/>
      <c r="EB21" s="99"/>
      <c r="EC21" s="99"/>
      <c r="ED21" s="99"/>
      <c r="EE21" s="99"/>
      <c r="EF21" s="99"/>
      <c r="EG21" s="121"/>
    </row>
    <row r="22" spans="4:137" x14ac:dyDescent="0.2">
      <c r="D22" s="10"/>
      <c r="E22" s="10"/>
      <c r="F22" s="98"/>
      <c r="G22" s="10"/>
      <c r="I22" s="99"/>
      <c r="J22" s="10"/>
      <c r="K22" s="10"/>
      <c r="L22" s="10"/>
      <c r="M22" s="10"/>
      <c r="N22" s="10"/>
      <c r="O22" s="10"/>
      <c r="P22" s="10"/>
      <c r="Q22" s="10"/>
      <c r="S22" s="10"/>
      <c r="T22" s="10"/>
      <c r="U22" s="10"/>
      <c r="W22" s="10"/>
      <c r="X22" s="10"/>
      <c r="Y22" s="10"/>
      <c r="Z22" s="10"/>
      <c r="AB22" s="10"/>
      <c r="AC22" s="10"/>
      <c r="AE22" s="10"/>
      <c r="AG22" s="15"/>
      <c r="AH22" s="40"/>
      <c r="AI22" s="10"/>
      <c r="AJ22" s="15"/>
      <c r="AK22" s="40"/>
      <c r="AL22" s="40"/>
      <c r="AM22" s="10"/>
      <c r="AN22" s="16"/>
      <c r="AP22" s="10"/>
      <c r="AQ22" s="10"/>
      <c r="AR22" s="10"/>
      <c r="AS22" s="10"/>
      <c r="AT22" s="10"/>
      <c r="AU22" s="10"/>
      <c r="AV22" s="10"/>
      <c r="AW22" s="10"/>
      <c r="AX22" s="10"/>
      <c r="AY22" s="10"/>
      <c r="AZ22" s="10"/>
      <c r="BA22" s="10"/>
      <c r="BC22" s="10"/>
      <c r="BD22" s="10"/>
      <c r="BE22" s="10"/>
      <c r="BF22" s="10"/>
      <c r="BG22" s="10"/>
      <c r="BH22" s="10"/>
      <c r="BI22" s="10"/>
      <c r="BJ22" s="10"/>
      <c r="BK22" s="10"/>
      <c r="BL22" s="10"/>
      <c r="BM22" s="10"/>
      <c r="BN22" s="10"/>
      <c r="BP22" s="10"/>
      <c r="BQ22" s="10"/>
      <c r="BR22" s="10"/>
      <c r="BS22" s="10"/>
      <c r="BT22" s="10"/>
      <c r="BU22" s="10"/>
      <c r="BV22" s="10"/>
      <c r="BW22" s="10"/>
      <c r="BX22" s="10"/>
      <c r="BY22" s="10"/>
      <c r="BZ22" s="10"/>
      <c r="CA22" s="10"/>
      <c r="CC22" s="10"/>
      <c r="CD22" s="10"/>
      <c r="CE22" s="10"/>
      <c r="CF22" s="10"/>
      <c r="CG22" s="10"/>
      <c r="CH22" s="10"/>
      <c r="CI22" s="10"/>
      <c r="CJ22" s="10"/>
      <c r="CK22" s="10"/>
      <c r="CL22" s="10"/>
      <c r="CM22" s="10"/>
      <c r="CN22" s="10"/>
      <c r="CP22" s="10"/>
      <c r="CQ22" s="10"/>
      <c r="CR22" s="10"/>
      <c r="CS22" s="10"/>
      <c r="CT22" s="10"/>
      <c r="CU22" s="10"/>
      <c r="CV22" s="10"/>
      <c r="CW22" s="10"/>
      <c r="CX22" s="10"/>
      <c r="CY22" s="10"/>
      <c r="DA22" s="10"/>
      <c r="DB22" s="10"/>
      <c r="DC22" s="10"/>
      <c r="DD22" s="10"/>
      <c r="DE22" s="10"/>
      <c r="DF22" s="10"/>
      <c r="DG22" s="10"/>
      <c r="DH22" s="10"/>
      <c r="DI22" s="10"/>
      <c r="DJ22" s="10"/>
      <c r="DL22" s="10"/>
      <c r="DM22" s="10"/>
      <c r="DN22" s="10"/>
      <c r="DO22" s="10"/>
      <c r="DP22" s="10"/>
      <c r="DQ22" s="10"/>
      <c r="DR22" s="10"/>
      <c r="DS22" s="10"/>
      <c r="DT22" s="10"/>
      <c r="DU22" s="10"/>
      <c r="DW22" s="10"/>
      <c r="DX22" s="10"/>
      <c r="DY22" s="10"/>
      <c r="DZ22" s="10"/>
      <c r="EA22" s="10"/>
      <c r="EB22" s="10"/>
      <c r="EC22" s="10"/>
      <c r="ED22" s="10"/>
      <c r="EE22" s="10"/>
      <c r="EF22" s="10"/>
    </row>
    <row r="23" spans="4:137" x14ac:dyDescent="0.2">
      <c r="D23" s="10"/>
      <c r="E23" s="10"/>
      <c r="F23" s="98"/>
      <c r="G23" s="10"/>
      <c r="I23" s="99"/>
      <c r="J23" s="10"/>
      <c r="K23" s="10"/>
      <c r="L23" s="10"/>
      <c r="M23" s="10"/>
      <c r="N23" s="10"/>
      <c r="O23" s="10"/>
      <c r="P23" s="10"/>
      <c r="Q23" s="10"/>
      <c r="S23" s="10"/>
      <c r="T23" s="10"/>
      <c r="U23" s="10"/>
      <c r="W23" s="10"/>
      <c r="X23" s="10"/>
      <c r="Y23" s="10"/>
      <c r="Z23" s="10"/>
      <c r="AB23" s="10"/>
      <c r="AC23" s="10"/>
      <c r="AE23" s="10"/>
      <c r="AG23" s="15"/>
      <c r="AH23" s="40"/>
      <c r="AI23" s="10"/>
      <c r="AJ23" s="15"/>
      <c r="AK23" s="40"/>
      <c r="AL23" s="40"/>
      <c r="AM23" s="10"/>
      <c r="AN23" s="16"/>
      <c r="AP23" s="10"/>
      <c r="AQ23" s="10"/>
      <c r="AR23" s="10"/>
      <c r="AS23" s="10"/>
      <c r="AT23" s="10"/>
      <c r="AU23" s="10"/>
      <c r="AV23" s="10"/>
      <c r="AW23" s="10"/>
      <c r="AX23" s="10"/>
      <c r="AY23" s="10"/>
      <c r="AZ23" s="10"/>
      <c r="BA23" s="10"/>
      <c r="BC23" s="10"/>
      <c r="BD23" s="10"/>
      <c r="BE23" s="10"/>
      <c r="BF23" s="10"/>
      <c r="BG23" s="10"/>
      <c r="BH23" s="10"/>
      <c r="BI23" s="10"/>
      <c r="BJ23" s="10"/>
      <c r="BK23" s="10"/>
      <c r="BL23" s="10"/>
      <c r="BM23" s="10"/>
      <c r="BN23" s="10"/>
      <c r="BP23" s="10"/>
      <c r="BQ23" s="10"/>
      <c r="BR23" s="10"/>
      <c r="BS23" s="10"/>
      <c r="BT23" s="10"/>
      <c r="BU23" s="10"/>
      <c r="BV23" s="10"/>
      <c r="BW23" s="10"/>
      <c r="BX23" s="10"/>
      <c r="BY23" s="10"/>
      <c r="BZ23" s="10"/>
      <c r="CA23" s="10"/>
      <c r="CC23" s="10"/>
      <c r="CD23" s="10"/>
      <c r="CE23" s="10"/>
      <c r="CF23" s="10"/>
      <c r="CG23" s="10"/>
      <c r="CH23" s="10"/>
      <c r="CI23" s="10"/>
      <c r="CJ23" s="10"/>
      <c r="CK23" s="10"/>
      <c r="CL23" s="10"/>
      <c r="CM23" s="10"/>
      <c r="CN23" s="10"/>
      <c r="CP23" s="10"/>
      <c r="CQ23" s="10"/>
      <c r="CR23" s="10"/>
      <c r="CS23" s="10"/>
      <c r="CT23" s="10"/>
      <c r="CU23" s="10"/>
      <c r="CV23" s="10"/>
      <c r="CW23" s="10"/>
      <c r="CX23" s="10"/>
      <c r="CY23" s="10"/>
      <c r="DA23" s="10"/>
      <c r="DB23" s="10"/>
      <c r="DC23" s="10"/>
      <c r="DD23" s="10"/>
      <c r="DE23" s="10"/>
      <c r="DF23" s="10"/>
      <c r="DG23" s="10"/>
      <c r="DH23" s="10"/>
      <c r="DI23" s="10"/>
      <c r="DJ23" s="10"/>
      <c r="DL23" s="10"/>
      <c r="DM23" s="10"/>
      <c r="DN23" s="10"/>
      <c r="DO23" s="10"/>
      <c r="DP23" s="10"/>
      <c r="DQ23" s="10"/>
      <c r="DR23" s="10"/>
      <c r="DS23" s="10"/>
      <c r="DT23" s="10"/>
      <c r="DU23" s="10"/>
      <c r="DW23" s="10"/>
      <c r="DX23" s="10"/>
      <c r="DY23" s="10"/>
      <c r="DZ23" s="10"/>
      <c r="EA23" s="10"/>
      <c r="EB23" s="10"/>
      <c r="EC23" s="10"/>
      <c r="ED23" s="10"/>
      <c r="EE23" s="10"/>
      <c r="EF23" s="10"/>
    </row>
    <row r="24" spans="4:137" x14ac:dyDescent="0.2">
      <c r="D24" s="10"/>
      <c r="E24" s="10"/>
      <c r="F24" s="98"/>
      <c r="G24" s="10"/>
      <c r="I24" s="99"/>
      <c r="J24" s="10"/>
      <c r="K24" s="10"/>
      <c r="L24" s="10"/>
      <c r="M24" s="10"/>
      <c r="N24" s="10"/>
      <c r="O24" s="10"/>
      <c r="P24" s="10"/>
      <c r="Q24" s="10"/>
      <c r="S24" s="10"/>
      <c r="T24" s="10"/>
      <c r="U24" s="10"/>
      <c r="W24" s="10"/>
      <c r="X24" s="10"/>
      <c r="Y24" s="10"/>
      <c r="Z24" s="10"/>
      <c r="AB24" s="10"/>
      <c r="AC24" s="10"/>
      <c r="AE24" s="10"/>
      <c r="AG24" s="15"/>
      <c r="AH24" s="40"/>
      <c r="AI24" s="10"/>
      <c r="AJ24" s="15"/>
      <c r="AK24" s="40"/>
      <c r="AL24" s="40"/>
      <c r="AM24" s="10"/>
      <c r="AN24" s="16"/>
      <c r="AP24" s="10"/>
      <c r="AQ24" s="10"/>
      <c r="AR24" s="10"/>
      <c r="AS24" s="10"/>
      <c r="AT24" s="10"/>
      <c r="AU24" s="10"/>
      <c r="AV24" s="10"/>
      <c r="AW24" s="10"/>
      <c r="AX24" s="10"/>
      <c r="AY24" s="10"/>
      <c r="AZ24" s="10"/>
      <c r="BA24" s="10"/>
      <c r="BC24" s="10"/>
      <c r="BD24" s="10"/>
      <c r="BE24" s="10"/>
      <c r="BF24" s="10"/>
      <c r="BG24" s="10"/>
      <c r="BH24" s="10"/>
      <c r="BI24" s="10"/>
      <c r="BJ24" s="10"/>
      <c r="BK24" s="10"/>
      <c r="BL24" s="10"/>
      <c r="BM24" s="10"/>
      <c r="BN24" s="10"/>
      <c r="BP24" s="10"/>
      <c r="BQ24" s="10"/>
      <c r="BR24" s="10"/>
      <c r="BS24" s="10"/>
      <c r="BT24" s="10"/>
      <c r="BU24" s="10"/>
      <c r="BV24" s="10"/>
      <c r="BW24" s="10"/>
      <c r="BX24" s="10"/>
      <c r="BY24" s="10"/>
      <c r="BZ24" s="10"/>
      <c r="CA24" s="10"/>
      <c r="CC24" s="10"/>
      <c r="CD24" s="10"/>
      <c r="CE24" s="10"/>
      <c r="CF24" s="10"/>
      <c r="CG24" s="10"/>
      <c r="CH24" s="10"/>
      <c r="CI24" s="10"/>
      <c r="CJ24" s="10"/>
      <c r="CK24" s="10"/>
      <c r="CL24" s="10"/>
      <c r="CM24" s="10"/>
      <c r="CN24" s="10"/>
      <c r="CP24" s="10"/>
      <c r="CQ24" s="10"/>
      <c r="CR24" s="10"/>
      <c r="CS24" s="10"/>
      <c r="CT24" s="10"/>
      <c r="CU24" s="10"/>
      <c r="CV24" s="10"/>
      <c r="CW24" s="10"/>
      <c r="CX24" s="10"/>
      <c r="CY24" s="10"/>
      <c r="DA24" s="10"/>
      <c r="DB24" s="10"/>
      <c r="DC24" s="10"/>
      <c r="DD24" s="10"/>
      <c r="DE24" s="10"/>
      <c r="DF24" s="10"/>
      <c r="DG24" s="10"/>
      <c r="DH24" s="10"/>
      <c r="DI24" s="10"/>
      <c r="DJ24" s="10"/>
      <c r="DL24" s="10"/>
      <c r="DM24" s="10"/>
      <c r="DN24" s="10"/>
      <c r="DO24" s="10"/>
      <c r="DP24" s="10"/>
      <c r="DQ24" s="10"/>
      <c r="DR24" s="10"/>
      <c r="DS24" s="10"/>
      <c r="DT24" s="10"/>
      <c r="DU24" s="10"/>
      <c r="DW24" s="10"/>
      <c r="DX24" s="10"/>
      <c r="DY24" s="10"/>
      <c r="DZ24" s="10"/>
      <c r="EA24" s="10"/>
      <c r="EB24" s="10"/>
      <c r="EC24" s="10"/>
      <c r="ED24" s="10"/>
      <c r="EE24" s="10"/>
      <c r="EF24" s="10"/>
    </row>
    <row r="25" spans="4:137" x14ac:dyDescent="0.2">
      <c r="D25" s="10"/>
      <c r="E25" s="10"/>
      <c r="F25" s="10"/>
      <c r="G25" s="10"/>
      <c r="I25" s="99"/>
      <c r="J25" s="10"/>
      <c r="K25" s="10"/>
      <c r="L25" s="10"/>
      <c r="M25" s="10"/>
      <c r="N25" s="10"/>
      <c r="O25" s="10"/>
      <c r="P25" s="10"/>
      <c r="Q25" s="10"/>
      <c r="S25" s="10"/>
      <c r="T25" s="10"/>
      <c r="U25" s="10"/>
      <c r="W25" s="10"/>
      <c r="X25" s="10"/>
      <c r="Y25" s="10"/>
      <c r="Z25" s="10"/>
      <c r="AB25" s="10"/>
      <c r="AC25" s="10"/>
      <c r="AE25" s="10"/>
      <c r="AG25" s="15"/>
      <c r="AH25" s="40"/>
      <c r="AI25" s="10"/>
      <c r="AJ25" s="15"/>
      <c r="AK25" s="40"/>
      <c r="AL25" s="40"/>
      <c r="AM25" s="10"/>
      <c r="AN25" s="16"/>
      <c r="AP25" s="10"/>
      <c r="AQ25" s="10"/>
      <c r="AR25" s="10"/>
      <c r="AS25" s="10"/>
      <c r="AT25" s="10"/>
      <c r="AU25" s="10"/>
      <c r="AV25" s="10"/>
      <c r="AW25" s="10"/>
      <c r="AX25" s="10"/>
      <c r="AY25" s="10"/>
      <c r="AZ25" s="10"/>
      <c r="BA25" s="10"/>
      <c r="BC25" s="10"/>
      <c r="BD25" s="10"/>
      <c r="BE25" s="10"/>
      <c r="BF25" s="10"/>
      <c r="BG25" s="10"/>
      <c r="BH25" s="10"/>
      <c r="BI25" s="10"/>
      <c r="BJ25" s="10"/>
      <c r="BK25" s="10"/>
      <c r="BL25" s="10"/>
      <c r="BM25" s="10"/>
      <c r="BN25" s="10"/>
      <c r="BP25" s="10"/>
      <c r="BQ25" s="10"/>
      <c r="BR25" s="10"/>
      <c r="BS25" s="10"/>
      <c r="BT25" s="10"/>
      <c r="BU25" s="10"/>
      <c r="BV25" s="10"/>
      <c r="BW25" s="10"/>
      <c r="BX25" s="10"/>
      <c r="BY25" s="10"/>
      <c r="BZ25" s="10"/>
      <c r="CA25" s="10"/>
      <c r="CC25" s="10"/>
      <c r="CD25" s="10"/>
      <c r="CE25" s="10"/>
      <c r="CF25" s="10"/>
      <c r="CG25" s="10"/>
      <c r="CH25" s="10"/>
      <c r="CI25" s="10"/>
      <c r="CJ25" s="10"/>
      <c r="CK25" s="10"/>
      <c r="CL25" s="10"/>
      <c r="CM25" s="10"/>
      <c r="CN25" s="10"/>
      <c r="CP25" s="10"/>
      <c r="CQ25" s="10"/>
      <c r="CR25" s="10"/>
      <c r="CS25" s="10"/>
      <c r="CT25" s="10"/>
      <c r="CU25" s="10"/>
      <c r="CV25" s="10"/>
      <c r="CW25" s="10"/>
      <c r="CX25" s="10"/>
      <c r="CY25" s="10"/>
      <c r="DA25" s="10"/>
      <c r="DB25" s="10"/>
      <c r="DC25" s="10"/>
      <c r="DD25" s="10"/>
      <c r="DE25" s="10"/>
      <c r="DF25" s="10"/>
      <c r="DG25" s="10"/>
      <c r="DH25" s="10"/>
      <c r="DI25" s="10"/>
      <c r="DJ25" s="10"/>
      <c r="DL25" s="10"/>
      <c r="DM25" s="10"/>
      <c r="DN25" s="10"/>
      <c r="DO25" s="10"/>
      <c r="DP25" s="10"/>
      <c r="DQ25" s="10"/>
      <c r="DR25" s="10"/>
      <c r="DS25" s="10"/>
      <c r="DT25" s="10"/>
      <c r="DU25" s="10"/>
      <c r="DW25" s="10"/>
      <c r="DX25" s="10"/>
      <c r="DY25" s="10"/>
      <c r="DZ25" s="10"/>
      <c r="EA25" s="10"/>
      <c r="EB25" s="10"/>
      <c r="EC25" s="10"/>
      <c r="ED25" s="10"/>
      <c r="EE25" s="10"/>
      <c r="EF25" s="10"/>
    </row>
    <row r="26" spans="4:137" x14ac:dyDescent="0.2">
      <c r="D26" s="10"/>
      <c r="E26" s="10"/>
      <c r="F26" s="10"/>
      <c r="G26" s="10"/>
      <c r="I26" s="99"/>
      <c r="J26" s="10"/>
      <c r="K26" s="10"/>
      <c r="L26" s="10"/>
      <c r="M26" s="10"/>
      <c r="N26" s="10"/>
      <c r="O26" s="10"/>
      <c r="P26" s="10"/>
      <c r="Q26" s="10"/>
      <c r="S26" s="10"/>
      <c r="T26" s="10"/>
      <c r="U26" s="10"/>
      <c r="W26" s="10"/>
      <c r="X26" s="10"/>
      <c r="Y26" s="10"/>
      <c r="Z26" s="10"/>
      <c r="AB26" s="10"/>
      <c r="AC26" s="10"/>
      <c r="AE26" s="10"/>
      <c r="AG26" s="15"/>
      <c r="AH26" s="40"/>
      <c r="AI26" s="10"/>
      <c r="AJ26" s="15"/>
      <c r="AK26" s="40"/>
      <c r="AL26" s="40"/>
      <c r="AM26" s="10"/>
      <c r="AN26" s="16"/>
      <c r="AP26" s="10"/>
      <c r="AQ26" s="10"/>
      <c r="AR26" s="10"/>
      <c r="AS26" s="10"/>
      <c r="AT26" s="10"/>
      <c r="AU26" s="10"/>
      <c r="AV26" s="10"/>
      <c r="AW26" s="10"/>
      <c r="AX26" s="10"/>
      <c r="AY26" s="10"/>
      <c r="AZ26" s="10"/>
      <c r="BA26" s="10"/>
      <c r="BC26" s="10"/>
      <c r="BD26" s="10"/>
      <c r="BE26" s="10"/>
      <c r="BF26" s="10"/>
      <c r="BG26" s="10"/>
      <c r="BH26" s="10"/>
      <c r="BI26" s="10"/>
      <c r="BJ26" s="10"/>
      <c r="BK26" s="10"/>
      <c r="BL26" s="10"/>
      <c r="BM26" s="10"/>
      <c r="BN26" s="10"/>
      <c r="BP26" s="10"/>
      <c r="BQ26" s="10"/>
      <c r="BR26" s="10"/>
      <c r="BS26" s="10"/>
      <c r="BT26" s="10"/>
      <c r="BU26" s="10"/>
      <c r="BV26" s="10"/>
      <c r="BW26" s="10"/>
      <c r="BX26" s="10"/>
      <c r="BY26" s="10"/>
      <c r="BZ26" s="10"/>
      <c r="CA26" s="10"/>
      <c r="CC26" s="10"/>
      <c r="CD26" s="10"/>
      <c r="CE26" s="10"/>
      <c r="CF26" s="10"/>
      <c r="CG26" s="10"/>
      <c r="CH26" s="10"/>
      <c r="CI26" s="10"/>
      <c r="CJ26" s="10"/>
      <c r="CK26" s="10"/>
      <c r="CL26" s="10"/>
      <c r="CM26" s="10"/>
      <c r="CN26" s="10"/>
      <c r="CP26" s="10"/>
      <c r="CQ26" s="10"/>
      <c r="CR26" s="10"/>
      <c r="CS26" s="10"/>
      <c r="CT26" s="10"/>
      <c r="CU26" s="10"/>
      <c r="CV26" s="10"/>
      <c r="CW26" s="10"/>
      <c r="CX26" s="10"/>
      <c r="CY26" s="10"/>
      <c r="DA26" s="10"/>
      <c r="DB26" s="10"/>
      <c r="DC26" s="10"/>
      <c r="DD26" s="10"/>
      <c r="DE26" s="10"/>
      <c r="DF26" s="10"/>
      <c r="DG26" s="10"/>
      <c r="DH26" s="10"/>
      <c r="DI26" s="10"/>
      <c r="DJ26" s="10"/>
      <c r="DL26" s="10"/>
      <c r="DM26" s="10"/>
      <c r="DN26" s="10"/>
      <c r="DO26" s="10"/>
      <c r="DP26" s="10"/>
      <c r="DQ26" s="10"/>
      <c r="DR26" s="10"/>
      <c r="DS26" s="10"/>
      <c r="DT26" s="10"/>
      <c r="DU26" s="10"/>
      <c r="DW26" s="10"/>
      <c r="DX26" s="10"/>
      <c r="DY26" s="10"/>
      <c r="DZ26" s="10"/>
      <c r="EA26" s="10"/>
      <c r="EB26" s="10"/>
      <c r="EC26" s="10"/>
      <c r="ED26" s="10"/>
      <c r="EE26" s="10"/>
      <c r="EF26" s="10"/>
    </row>
    <row r="27" spans="4:137" x14ac:dyDescent="0.2">
      <c r="D27" s="10"/>
      <c r="E27" s="10"/>
      <c r="F27" s="10"/>
      <c r="G27" s="10"/>
      <c r="I27" s="10"/>
      <c r="J27" s="10"/>
      <c r="K27" s="10"/>
      <c r="L27" s="10"/>
      <c r="M27" s="10"/>
      <c r="N27" s="10"/>
      <c r="O27" s="10"/>
      <c r="P27" s="10"/>
      <c r="Q27" s="10"/>
      <c r="S27" s="10"/>
      <c r="T27" s="10"/>
      <c r="U27" s="10"/>
      <c r="W27" s="10"/>
      <c r="X27" s="10"/>
      <c r="Y27" s="10"/>
      <c r="Z27" s="10"/>
      <c r="AB27" s="10"/>
      <c r="AC27" s="10"/>
      <c r="AE27" s="10"/>
      <c r="AG27" s="15"/>
      <c r="AH27" s="40"/>
      <c r="AI27" s="10"/>
      <c r="AJ27" s="15"/>
      <c r="AK27" s="40"/>
      <c r="AL27" s="40"/>
      <c r="AM27" s="10"/>
      <c r="AN27" s="16"/>
      <c r="AP27" s="10"/>
      <c r="AQ27" s="10"/>
      <c r="AR27" s="10"/>
      <c r="AS27" s="10"/>
      <c r="AT27" s="10"/>
      <c r="AU27" s="10"/>
      <c r="AV27" s="10"/>
      <c r="AW27" s="10"/>
      <c r="AX27" s="10"/>
      <c r="AY27" s="10"/>
      <c r="AZ27" s="10"/>
      <c r="BA27" s="10"/>
      <c r="BC27" s="10"/>
      <c r="BD27" s="10"/>
      <c r="BE27" s="10"/>
      <c r="BF27" s="10"/>
      <c r="BG27" s="10"/>
      <c r="BH27" s="10"/>
      <c r="BI27" s="10"/>
      <c r="BJ27" s="10"/>
      <c r="BK27" s="10"/>
      <c r="BL27" s="10"/>
      <c r="BM27" s="10"/>
      <c r="BN27" s="10"/>
      <c r="BP27" s="10"/>
      <c r="BQ27" s="10"/>
      <c r="BR27" s="10"/>
      <c r="BS27" s="10"/>
      <c r="BT27" s="10"/>
      <c r="BU27" s="10"/>
      <c r="BV27" s="10"/>
      <c r="BW27" s="10"/>
      <c r="BX27" s="10"/>
      <c r="BY27" s="10"/>
      <c r="BZ27" s="10"/>
      <c r="CA27" s="10"/>
      <c r="CC27" s="10"/>
      <c r="CD27" s="10"/>
      <c r="CE27" s="10"/>
      <c r="CF27" s="10"/>
      <c r="CG27" s="10"/>
      <c r="CH27" s="10"/>
      <c r="CI27" s="10"/>
      <c r="CJ27" s="10"/>
      <c r="CK27" s="10"/>
      <c r="CL27" s="10"/>
      <c r="CM27" s="10"/>
      <c r="CN27" s="10"/>
      <c r="CP27" s="10"/>
      <c r="CQ27" s="10"/>
      <c r="CR27" s="10"/>
      <c r="CS27" s="10"/>
      <c r="CT27" s="10"/>
      <c r="CU27" s="10"/>
      <c r="CV27" s="10"/>
      <c r="CW27" s="10"/>
      <c r="CX27" s="10"/>
      <c r="CY27" s="10"/>
      <c r="DA27" s="10"/>
      <c r="DB27" s="10"/>
      <c r="DC27" s="10"/>
      <c r="DD27" s="10"/>
      <c r="DE27" s="10"/>
      <c r="DF27" s="10"/>
      <c r="DG27" s="10"/>
      <c r="DH27" s="10"/>
      <c r="DI27" s="10"/>
      <c r="DJ27" s="10"/>
      <c r="DL27" s="10"/>
      <c r="DM27" s="10"/>
      <c r="DN27" s="10"/>
      <c r="DO27" s="10"/>
      <c r="DP27" s="10"/>
      <c r="DQ27" s="10"/>
      <c r="DR27" s="10"/>
      <c r="DS27" s="10"/>
      <c r="DT27" s="10"/>
      <c r="DU27" s="10"/>
      <c r="DW27" s="10"/>
      <c r="DX27" s="10"/>
      <c r="DY27" s="10"/>
      <c r="DZ27" s="10"/>
      <c r="EA27" s="10"/>
      <c r="EB27" s="10"/>
      <c r="EC27" s="10"/>
      <c r="ED27" s="10"/>
      <c r="EE27" s="10"/>
      <c r="EF27" s="10"/>
    </row>
    <row r="28" spans="4:137" x14ac:dyDescent="0.2">
      <c r="D28" s="10"/>
      <c r="E28" s="10"/>
      <c r="F28" s="10"/>
      <c r="G28" s="10"/>
      <c r="I28" s="10"/>
      <c r="J28" s="10"/>
      <c r="K28" s="10"/>
      <c r="L28" s="10"/>
      <c r="M28" s="10"/>
      <c r="N28" s="10"/>
      <c r="O28" s="10"/>
      <c r="P28" s="10"/>
      <c r="Q28" s="10"/>
      <c r="S28" s="10"/>
      <c r="T28" s="10"/>
      <c r="U28" s="10"/>
      <c r="W28" s="10"/>
      <c r="X28" s="10"/>
      <c r="Y28" s="10"/>
      <c r="Z28" s="10"/>
      <c r="AB28" s="10"/>
      <c r="AC28" s="10"/>
      <c r="AE28" s="10"/>
      <c r="AG28" s="15"/>
      <c r="AH28" s="40"/>
      <c r="AI28" s="10"/>
      <c r="AJ28" s="15"/>
      <c r="AK28" s="40"/>
      <c r="AL28" s="40"/>
      <c r="AM28" s="10"/>
      <c r="AN28" s="16"/>
      <c r="AP28" s="10"/>
      <c r="AQ28" s="10"/>
      <c r="AR28" s="10"/>
      <c r="AS28" s="10"/>
      <c r="AT28" s="10"/>
      <c r="AU28" s="10"/>
      <c r="AV28" s="10"/>
      <c r="AW28" s="10"/>
      <c r="AX28" s="10"/>
      <c r="AY28" s="10"/>
      <c r="AZ28" s="10"/>
      <c r="BA28" s="10"/>
      <c r="BC28" s="10"/>
      <c r="BD28" s="10"/>
      <c r="BE28" s="10"/>
      <c r="BF28" s="10"/>
      <c r="BG28" s="10"/>
      <c r="BH28" s="10"/>
      <c r="BI28" s="10"/>
      <c r="BJ28" s="10"/>
      <c r="BK28" s="10"/>
      <c r="BL28" s="10"/>
      <c r="BM28" s="10"/>
      <c r="BN28" s="10"/>
      <c r="BP28" s="10"/>
      <c r="BQ28" s="10"/>
      <c r="BR28" s="10"/>
      <c r="BS28" s="10"/>
      <c r="BT28" s="10"/>
      <c r="BU28" s="10"/>
      <c r="BV28" s="10"/>
      <c r="BW28" s="10"/>
      <c r="BX28" s="10"/>
      <c r="BY28" s="10"/>
      <c r="BZ28" s="10"/>
      <c r="CA28" s="10"/>
      <c r="CC28" s="10"/>
      <c r="CD28" s="10"/>
      <c r="CE28" s="10"/>
      <c r="CF28" s="10"/>
      <c r="CG28" s="10"/>
      <c r="CH28" s="10"/>
      <c r="CI28" s="10"/>
      <c r="CJ28" s="10"/>
      <c r="CK28" s="10"/>
      <c r="CL28" s="10"/>
      <c r="CM28" s="10"/>
      <c r="CN28" s="10"/>
      <c r="CP28" s="10"/>
      <c r="CQ28" s="10"/>
      <c r="CR28" s="10"/>
      <c r="CS28" s="10"/>
      <c r="CT28" s="10"/>
      <c r="CU28" s="10"/>
      <c r="CV28" s="10"/>
      <c r="CW28" s="10"/>
      <c r="CX28" s="10"/>
      <c r="CY28" s="10"/>
      <c r="DA28" s="10"/>
      <c r="DB28" s="10"/>
      <c r="DC28" s="10"/>
      <c r="DD28" s="10"/>
      <c r="DE28" s="10"/>
      <c r="DF28" s="10"/>
      <c r="DG28" s="10"/>
      <c r="DH28" s="10"/>
      <c r="DI28" s="10"/>
      <c r="DJ28" s="10"/>
      <c r="DL28" s="10"/>
      <c r="DM28" s="10"/>
      <c r="DN28" s="10"/>
      <c r="DO28" s="10"/>
      <c r="DP28" s="10"/>
      <c r="DQ28" s="10"/>
      <c r="DR28" s="10"/>
      <c r="DS28" s="10"/>
      <c r="DT28" s="10"/>
      <c r="DU28" s="10"/>
      <c r="DW28" s="10"/>
      <c r="DX28" s="10"/>
      <c r="DY28" s="10"/>
      <c r="DZ28" s="10"/>
      <c r="EA28" s="10"/>
      <c r="EB28" s="10"/>
      <c r="EC28" s="10"/>
      <c r="ED28" s="10"/>
      <c r="EE28" s="10"/>
      <c r="EF28" s="10"/>
    </row>
    <row r="29" spans="4:137" x14ac:dyDescent="0.2">
      <c r="D29" s="10"/>
      <c r="E29" s="10"/>
      <c r="F29" s="10"/>
      <c r="G29" s="10"/>
      <c r="I29" s="10"/>
      <c r="J29" s="10"/>
      <c r="K29" s="10"/>
      <c r="L29" s="10"/>
      <c r="M29" s="10"/>
      <c r="N29" s="10"/>
      <c r="O29" s="10"/>
      <c r="P29" s="10"/>
      <c r="Q29" s="10"/>
      <c r="S29" s="10"/>
      <c r="T29" s="10"/>
      <c r="U29" s="10"/>
      <c r="W29" s="10"/>
      <c r="X29" s="10"/>
      <c r="Y29" s="10"/>
      <c r="Z29" s="10"/>
      <c r="AB29" s="10"/>
      <c r="AC29" s="10"/>
      <c r="AE29" s="10"/>
      <c r="AG29" s="15"/>
      <c r="AH29" s="40"/>
      <c r="AI29" s="10"/>
      <c r="AJ29" s="15"/>
      <c r="AK29" s="40"/>
      <c r="AL29" s="40"/>
      <c r="AM29" s="10"/>
      <c r="AN29" s="16"/>
      <c r="AP29" s="10"/>
      <c r="AQ29" s="10"/>
      <c r="AR29" s="10"/>
      <c r="AS29" s="10"/>
      <c r="AT29" s="10"/>
      <c r="AU29" s="10"/>
      <c r="AV29" s="10"/>
      <c r="AW29" s="10"/>
      <c r="AX29" s="10"/>
      <c r="AY29" s="10"/>
      <c r="AZ29" s="10"/>
      <c r="BA29" s="10"/>
      <c r="BC29" s="10"/>
      <c r="BD29" s="10"/>
      <c r="BE29" s="10"/>
      <c r="BF29" s="10"/>
      <c r="BG29" s="10"/>
      <c r="BH29" s="10"/>
      <c r="BI29" s="10"/>
      <c r="BJ29" s="10"/>
      <c r="BK29" s="10"/>
      <c r="BL29" s="10"/>
      <c r="BM29" s="10"/>
      <c r="BN29" s="10"/>
      <c r="BP29" s="10"/>
      <c r="BQ29" s="10"/>
      <c r="BR29" s="10"/>
      <c r="BS29" s="10"/>
      <c r="BT29" s="10"/>
      <c r="BU29" s="10"/>
      <c r="BV29" s="10"/>
      <c r="BW29" s="10"/>
      <c r="BX29" s="10"/>
      <c r="BY29" s="10"/>
      <c r="BZ29" s="10"/>
      <c r="CA29" s="10"/>
      <c r="CC29" s="10"/>
      <c r="CD29" s="10"/>
      <c r="CE29" s="10"/>
      <c r="CF29" s="10"/>
      <c r="CG29" s="10"/>
      <c r="CH29" s="10"/>
      <c r="CI29" s="10"/>
      <c r="CJ29" s="10"/>
      <c r="CK29" s="10"/>
      <c r="CL29" s="10"/>
      <c r="CM29" s="10"/>
      <c r="CN29" s="10"/>
      <c r="CP29" s="10"/>
      <c r="CQ29" s="10"/>
      <c r="CR29" s="10"/>
      <c r="CS29" s="10"/>
      <c r="CT29" s="10"/>
      <c r="CU29" s="10"/>
      <c r="CV29" s="10"/>
      <c r="CW29" s="10"/>
      <c r="CX29" s="10"/>
      <c r="CY29" s="10"/>
      <c r="DA29" s="10"/>
      <c r="DB29" s="10"/>
      <c r="DC29" s="10"/>
      <c r="DD29" s="10"/>
      <c r="DE29" s="10"/>
      <c r="DF29" s="10"/>
      <c r="DG29" s="10"/>
      <c r="DH29" s="10"/>
      <c r="DI29" s="10"/>
      <c r="DJ29" s="10"/>
      <c r="DL29" s="10"/>
      <c r="DM29" s="10"/>
      <c r="DN29" s="10"/>
      <c r="DO29" s="10"/>
      <c r="DP29" s="10"/>
      <c r="DQ29" s="10"/>
      <c r="DR29" s="10"/>
      <c r="DS29" s="10"/>
      <c r="DT29" s="10"/>
      <c r="DU29" s="10"/>
      <c r="DW29" s="10"/>
      <c r="DX29" s="10"/>
      <c r="DY29" s="10"/>
      <c r="DZ29" s="10"/>
      <c r="EA29" s="10"/>
      <c r="EB29" s="10"/>
      <c r="EC29" s="10"/>
      <c r="ED29" s="10"/>
      <c r="EE29" s="10"/>
      <c r="EF29" s="10"/>
    </row>
    <row r="30" spans="4:137" x14ac:dyDescent="0.2">
      <c r="D30" s="10"/>
      <c r="E30" s="10"/>
      <c r="F30" s="10"/>
      <c r="G30" s="10"/>
      <c r="I30" s="10"/>
      <c r="J30" s="10"/>
      <c r="K30" s="10"/>
      <c r="L30" s="10"/>
      <c r="M30" s="10"/>
      <c r="N30" s="10"/>
      <c r="O30" s="10"/>
      <c r="P30" s="10"/>
      <c r="Q30" s="10"/>
      <c r="S30" s="10"/>
      <c r="T30" s="10"/>
      <c r="U30" s="10"/>
      <c r="W30" s="10"/>
      <c r="X30" s="10"/>
      <c r="Y30" s="10"/>
      <c r="Z30" s="10"/>
      <c r="AB30" s="10"/>
      <c r="AC30" s="10"/>
      <c r="AE30" s="10"/>
      <c r="AG30" s="15"/>
      <c r="AH30" s="40"/>
      <c r="AI30" s="10"/>
      <c r="AJ30" s="15"/>
      <c r="AK30" s="40"/>
      <c r="AL30" s="40"/>
      <c r="AM30" s="10"/>
      <c r="AN30" s="16"/>
      <c r="AP30" s="10"/>
      <c r="AQ30" s="10"/>
      <c r="AR30" s="10"/>
      <c r="AS30" s="10"/>
      <c r="AT30" s="10"/>
      <c r="AU30" s="10"/>
      <c r="AV30" s="10"/>
      <c r="AW30" s="10"/>
      <c r="AX30" s="10"/>
      <c r="AY30" s="10"/>
      <c r="AZ30" s="10"/>
      <c r="BA30" s="10"/>
      <c r="BC30" s="10"/>
      <c r="BD30" s="10"/>
      <c r="BE30" s="10"/>
      <c r="BF30" s="10"/>
      <c r="BG30" s="10"/>
      <c r="BH30" s="10"/>
      <c r="BI30" s="10"/>
      <c r="BJ30" s="10"/>
      <c r="BK30" s="10"/>
      <c r="BL30" s="10"/>
      <c r="BM30" s="10"/>
      <c r="BN30" s="10"/>
      <c r="BP30" s="10"/>
      <c r="BQ30" s="10"/>
      <c r="BR30" s="10"/>
      <c r="BS30" s="10"/>
      <c r="BT30" s="10"/>
      <c r="BU30" s="10"/>
      <c r="BV30" s="10"/>
      <c r="BW30" s="10"/>
      <c r="BX30" s="10"/>
      <c r="BY30" s="10"/>
      <c r="BZ30" s="10"/>
      <c r="CA30" s="10"/>
      <c r="CC30" s="10"/>
      <c r="CD30" s="10"/>
      <c r="CE30" s="10"/>
      <c r="CF30" s="10"/>
      <c r="CG30" s="10"/>
      <c r="CH30" s="10"/>
      <c r="CI30" s="10"/>
      <c r="CJ30" s="10"/>
      <c r="CK30" s="10"/>
      <c r="CL30" s="10"/>
      <c r="CM30" s="10"/>
      <c r="CN30" s="10"/>
      <c r="CP30" s="10"/>
      <c r="CQ30" s="10"/>
      <c r="CR30" s="10"/>
      <c r="CS30" s="10"/>
      <c r="CT30" s="10"/>
      <c r="CU30" s="10"/>
      <c r="CV30" s="10"/>
      <c r="CW30" s="10"/>
      <c r="CX30" s="10"/>
      <c r="CY30" s="10"/>
      <c r="DA30" s="10"/>
      <c r="DB30" s="10"/>
      <c r="DC30" s="10"/>
      <c r="DD30" s="10"/>
      <c r="DE30" s="10"/>
      <c r="DF30" s="10"/>
      <c r="DG30" s="10"/>
      <c r="DH30" s="10"/>
      <c r="DI30" s="10"/>
      <c r="DJ30" s="10"/>
      <c r="DL30" s="10"/>
      <c r="DM30" s="10"/>
      <c r="DN30" s="10"/>
      <c r="DO30" s="10"/>
      <c r="DP30" s="10"/>
      <c r="DQ30" s="10"/>
      <c r="DR30" s="10"/>
      <c r="DS30" s="10"/>
      <c r="DT30" s="10"/>
      <c r="DU30" s="10"/>
      <c r="DW30" s="10"/>
      <c r="DX30" s="10"/>
      <c r="DY30" s="10"/>
      <c r="DZ30" s="10"/>
      <c r="EA30" s="10"/>
      <c r="EB30" s="10"/>
      <c r="EC30" s="10"/>
      <c r="ED30" s="10"/>
      <c r="EE30" s="10"/>
      <c r="EF30" s="10"/>
    </row>
    <row r="31" spans="4:137" x14ac:dyDescent="0.2">
      <c r="D31" s="10"/>
      <c r="E31" s="10"/>
      <c r="F31" s="10"/>
      <c r="G31" s="10"/>
      <c r="I31" s="10"/>
      <c r="J31" s="10"/>
      <c r="K31" s="10"/>
      <c r="L31" s="10"/>
      <c r="M31" s="10"/>
      <c r="N31" s="10"/>
      <c r="O31" s="10"/>
      <c r="P31" s="10"/>
      <c r="Q31" s="10"/>
      <c r="S31" s="10"/>
      <c r="T31" s="10"/>
      <c r="U31" s="10"/>
      <c r="W31" s="10"/>
      <c r="X31" s="10"/>
      <c r="Y31" s="10"/>
      <c r="Z31" s="10"/>
      <c r="AB31" s="10"/>
      <c r="AC31" s="10"/>
      <c r="AE31" s="10"/>
      <c r="AG31" s="15"/>
      <c r="AH31" s="40"/>
      <c r="AI31" s="10"/>
      <c r="AJ31" s="15"/>
      <c r="AK31" s="40"/>
      <c r="AL31" s="40"/>
      <c r="AM31" s="10"/>
      <c r="AN31" s="16"/>
      <c r="AP31" s="10"/>
      <c r="AQ31" s="10"/>
      <c r="AR31" s="10"/>
      <c r="AS31" s="10"/>
      <c r="AT31" s="10"/>
      <c r="AU31" s="10"/>
      <c r="AV31" s="10"/>
      <c r="AW31" s="10"/>
      <c r="AX31" s="10"/>
      <c r="AY31" s="10"/>
      <c r="AZ31" s="10"/>
      <c r="BA31" s="10"/>
      <c r="BC31" s="10"/>
      <c r="BD31" s="10"/>
      <c r="BE31" s="10"/>
      <c r="BF31" s="10"/>
      <c r="BG31" s="10"/>
      <c r="BH31" s="10"/>
      <c r="BI31" s="10"/>
      <c r="BJ31" s="10"/>
      <c r="BK31" s="10"/>
      <c r="BL31" s="10"/>
      <c r="BM31" s="10"/>
      <c r="BN31" s="10"/>
      <c r="BP31" s="10"/>
      <c r="BQ31" s="10"/>
      <c r="BR31" s="10"/>
      <c r="BS31" s="10"/>
      <c r="BT31" s="10"/>
      <c r="BU31" s="10"/>
      <c r="BV31" s="10"/>
      <c r="BW31" s="10"/>
      <c r="BX31" s="10"/>
      <c r="BY31" s="10"/>
      <c r="BZ31" s="10"/>
      <c r="CA31" s="10"/>
      <c r="CC31" s="10"/>
      <c r="CD31" s="10"/>
      <c r="CE31" s="10"/>
      <c r="CF31" s="10"/>
      <c r="CG31" s="10"/>
      <c r="CH31" s="10"/>
      <c r="CI31" s="10"/>
      <c r="CJ31" s="10"/>
      <c r="CK31" s="10"/>
      <c r="CL31" s="10"/>
      <c r="CM31" s="10"/>
      <c r="CN31" s="10"/>
      <c r="CP31" s="10"/>
      <c r="CQ31" s="10"/>
      <c r="CR31" s="10"/>
      <c r="CS31" s="10"/>
      <c r="CT31" s="10"/>
      <c r="CU31" s="10"/>
      <c r="CV31" s="10"/>
      <c r="CW31" s="10"/>
      <c r="CX31" s="10"/>
      <c r="CY31" s="10"/>
      <c r="DA31" s="10"/>
      <c r="DB31" s="10"/>
      <c r="DC31" s="10"/>
      <c r="DD31" s="10"/>
      <c r="DE31" s="10"/>
      <c r="DF31" s="10"/>
      <c r="DG31" s="10"/>
      <c r="DH31" s="10"/>
      <c r="DI31" s="10"/>
      <c r="DJ31" s="10"/>
      <c r="DL31" s="10"/>
      <c r="DM31" s="10"/>
      <c r="DN31" s="10"/>
      <c r="DO31" s="10"/>
      <c r="DP31" s="10"/>
      <c r="DQ31" s="10"/>
      <c r="DR31" s="10"/>
      <c r="DS31" s="10"/>
      <c r="DT31" s="10"/>
      <c r="DU31" s="10"/>
      <c r="DW31" s="10"/>
      <c r="DX31" s="10"/>
      <c r="DY31" s="10"/>
      <c r="DZ31" s="10"/>
      <c r="EA31" s="10"/>
      <c r="EB31" s="10"/>
      <c r="EC31" s="10"/>
      <c r="ED31" s="10"/>
      <c r="EE31" s="10"/>
      <c r="EF31" s="10"/>
    </row>
    <row r="32" spans="4:137" x14ac:dyDescent="0.2">
      <c r="D32" s="10"/>
      <c r="E32" s="10"/>
      <c r="F32" s="10"/>
      <c r="G32" s="10"/>
      <c r="I32" s="10"/>
      <c r="J32" s="10"/>
      <c r="K32" s="10"/>
      <c r="L32" s="10"/>
      <c r="M32" s="10"/>
      <c r="N32" s="10"/>
      <c r="O32" s="10"/>
      <c r="P32" s="10"/>
      <c r="Q32" s="10"/>
      <c r="S32" s="10"/>
      <c r="T32" s="10"/>
      <c r="U32" s="10"/>
      <c r="W32" s="10"/>
      <c r="X32" s="10"/>
      <c r="Y32" s="10"/>
      <c r="Z32" s="10"/>
      <c r="AB32" s="10"/>
      <c r="AC32" s="10"/>
      <c r="AE32" s="10"/>
      <c r="AG32" s="15"/>
      <c r="AH32" s="40"/>
      <c r="AI32" s="10"/>
      <c r="AJ32" s="15"/>
      <c r="AK32" s="40"/>
      <c r="AL32" s="40"/>
      <c r="AM32" s="10"/>
      <c r="AN32" s="16"/>
      <c r="AP32" s="10"/>
      <c r="AQ32" s="10"/>
      <c r="AR32" s="10"/>
      <c r="AS32" s="10"/>
      <c r="AT32" s="10"/>
      <c r="AU32" s="10"/>
      <c r="AV32" s="10"/>
      <c r="AW32" s="10"/>
      <c r="AX32" s="10"/>
      <c r="AY32" s="10"/>
      <c r="AZ32" s="10"/>
      <c r="BA32" s="10"/>
      <c r="BC32" s="10"/>
      <c r="BD32" s="10"/>
      <c r="BE32" s="10"/>
      <c r="BF32" s="10"/>
      <c r="BG32" s="10"/>
      <c r="BH32" s="10"/>
      <c r="BI32" s="10"/>
      <c r="BJ32" s="10"/>
      <c r="BK32" s="10"/>
      <c r="BL32" s="10"/>
      <c r="BM32" s="10"/>
      <c r="BN32" s="10"/>
      <c r="BP32" s="10"/>
      <c r="BQ32" s="10"/>
      <c r="BR32" s="10"/>
      <c r="BS32" s="10"/>
      <c r="BT32" s="10"/>
      <c r="BU32" s="10"/>
      <c r="BV32" s="10"/>
      <c r="BW32" s="10"/>
      <c r="BX32" s="10"/>
      <c r="BY32" s="10"/>
      <c r="BZ32" s="10"/>
      <c r="CA32" s="10"/>
      <c r="CC32" s="10"/>
      <c r="CD32" s="10"/>
      <c r="CE32" s="10"/>
      <c r="CF32" s="10"/>
      <c r="CG32" s="10"/>
      <c r="CH32" s="10"/>
      <c r="CI32" s="10"/>
      <c r="CJ32" s="10"/>
      <c r="CK32" s="10"/>
      <c r="CL32" s="10"/>
      <c r="CM32" s="10"/>
      <c r="CN32" s="10"/>
      <c r="CP32" s="10"/>
      <c r="CQ32" s="10"/>
      <c r="CR32" s="10"/>
      <c r="CS32" s="10"/>
      <c r="CT32" s="10"/>
      <c r="CU32" s="10"/>
      <c r="CV32" s="10"/>
      <c r="CW32" s="10"/>
      <c r="CX32" s="10"/>
      <c r="CY32" s="10"/>
      <c r="DA32" s="10"/>
      <c r="DB32" s="10"/>
      <c r="DC32" s="10"/>
      <c r="DD32" s="10"/>
      <c r="DE32" s="10"/>
      <c r="DF32" s="10"/>
      <c r="DG32" s="10"/>
      <c r="DH32" s="10"/>
      <c r="DI32" s="10"/>
      <c r="DJ32" s="10"/>
      <c r="DL32" s="10"/>
      <c r="DM32" s="10"/>
      <c r="DN32" s="10"/>
      <c r="DO32" s="10"/>
      <c r="DP32" s="10"/>
      <c r="DQ32" s="10"/>
      <c r="DR32" s="10"/>
      <c r="DS32" s="10"/>
      <c r="DT32" s="10"/>
      <c r="DU32" s="10"/>
      <c r="DW32" s="10"/>
      <c r="DX32" s="10"/>
      <c r="DY32" s="10"/>
      <c r="DZ32" s="10"/>
      <c r="EA32" s="10"/>
      <c r="EB32" s="10"/>
      <c r="EC32" s="10"/>
      <c r="ED32" s="10"/>
      <c r="EE32" s="10"/>
      <c r="EF32" s="10"/>
    </row>
    <row r="33" spans="4:136" x14ac:dyDescent="0.2">
      <c r="D33" s="10"/>
      <c r="E33" s="10"/>
      <c r="F33" s="10"/>
      <c r="G33" s="10"/>
      <c r="I33" s="10"/>
      <c r="J33" s="10"/>
      <c r="K33" s="10"/>
      <c r="L33" s="10"/>
      <c r="M33" s="10"/>
      <c r="N33" s="10"/>
      <c r="O33" s="10"/>
      <c r="P33" s="10"/>
      <c r="Q33" s="10"/>
      <c r="S33" s="10"/>
      <c r="T33" s="10"/>
      <c r="U33" s="10"/>
      <c r="W33" s="10"/>
      <c r="X33" s="10"/>
      <c r="Y33" s="10"/>
      <c r="Z33" s="10"/>
      <c r="AB33" s="10"/>
      <c r="AC33" s="10"/>
      <c r="AE33" s="10"/>
      <c r="AG33" s="15"/>
      <c r="AH33" s="40"/>
      <c r="AI33" s="10"/>
      <c r="AJ33" s="15"/>
      <c r="AK33" s="40"/>
      <c r="AL33" s="40"/>
      <c r="AM33" s="10"/>
      <c r="AN33" s="16"/>
      <c r="AP33" s="10"/>
      <c r="AQ33" s="10"/>
      <c r="AR33" s="10"/>
      <c r="AS33" s="10"/>
      <c r="AT33" s="10"/>
      <c r="AU33" s="10"/>
      <c r="AV33" s="10"/>
      <c r="AW33" s="10"/>
      <c r="AX33" s="10"/>
      <c r="AY33" s="10"/>
      <c r="AZ33" s="10"/>
      <c r="BA33" s="10"/>
      <c r="BC33" s="10"/>
      <c r="BD33" s="10"/>
      <c r="BE33" s="10"/>
      <c r="BF33" s="10"/>
      <c r="BG33" s="10"/>
      <c r="BH33" s="10"/>
      <c r="BI33" s="10"/>
      <c r="BJ33" s="10"/>
      <c r="BK33" s="10"/>
      <c r="BL33" s="10"/>
      <c r="BM33" s="10"/>
      <c r="BN33" s="10"/>
      <c r="BP33" s="10"/>
      <c r="BQ33" s="10"/>
      <c r="BR33" s="10"/>
      <c r="BS33" s="10"/>
      <c r="BT33" s="10"/>
      <c r="BU33" s="10"/>
      <c r="BV33" s="10"/>
      <c r="BW33" s="10"/>
      <c r="BX33" s="10"/>
      <c r="BY33" s="10"/>
      <c r="BZ33" s="10"/>
      <c r="CA33" s="10"/>
      <c r="CC33" s="10"/>
      <c r="CD33" s="10"/>
      <c r="CE33" s="10"/>
      <c r="CF33" s="10"/>
      <c r="CG33" s="10"/>
      <c r="CH33" s="10"/>
      <c r="CI33" s="10"/>
      <c r="CJ33" s="10"/>
      <c r="CK33" s="10"/>
      <c r="CL33" s="10"/>
      <c r="CM33" s="10"/>
      <c r="CN33" s="10"/>
      <c r="CP33" s="10"/>
      <c r="CQ33" s="10"/>
      <c r="CR33" s="10"/>
      <c r="CS33" s="10"/>
      <c r="CT33" s="10"/>
      <c r="CU33" s="10"/>
      <c r="CV33" s="10"/>
      <c r="CW33" s="10"/>
      <c r="CX33" s="10"/>
      <c r="CY33" s="10"/>
      <c r="DA33" s="10"/>
      <c r="DB33" s="10"/>
      <c r="DC33" s="10"/>
      <c r="DD33" s="10"/>
      <c r="DE33" s="10"/>
      <c r="DF33" s="10"/>
      <c r="DG33" s="10"/>
      <c r="DH33" s="10"/>
      <c r="DI33" s="10"/>
      <c r="DJ33" s="10"/>
      <c r="DL33" s="10"/>
      <c r="DM33" s="10"/>
      <c r="DN33" s="10"/>
      <c r="DO33" s="10"/>
      <c r="DP33" s="10"/>
      <c r="DQ33" s="10"/>
      <c r="DR33" s="10"/>
      <c r="DS33" s="10"/>
      <c r="DT33" s="10"/>
      <c r="DU33" s="10"/>
      <c r="DW33" s="10"/>
      <c r="DX33" s="10"/>
      <c r="DY33" s="10"/>
      <c r="DZ33" s="10"/>
      <c r="EA33" s="10"/>
      <c r="EB33" s="10"/>
      <c r="EC33" s="10"/>
      <c r="ED33" s="10"/>
      <c r="EE33" s="10"/>
      <c r="EF33" s="10"/>
    </row>
    <row r="34" spans="4:136" x14ac:dyDescent="0.2">
      <c r="D34" s="10"/>
      <c r="E34" s="10"/>
      <c r="F34" s="10"/>
      <c r="G34" s="10"/>
      <c r="I34" s="10"/>
      <c r="J34" s="10"/>
      <c r="K34" s="10"/>
      <c r="L34" s="10"/>
      <c r="M34" s="10"/>
      <c r="N34" s="10"/>
      <c r="O34" s="10"/>
      <c r="P34" s="10"/>
      <c r="Q34" s="10"/>
      <c r="S34" s="10"/>
      <c r="T34" s="10"/>
      <c r="U34" s="10"/>
      <c r="W34" s="10"/>
      <c r="X34" s="10"/>
      <c r="Y34" s="10"/>
      <c r="Z34" s="10"/>
      <c r="AB34" s="10"/>
      <c r="AC34" s="10"/>
      <c r="AE34" s="10"/>
      <c r="AG34" s="15"/>
      <c r="AH34" s="40"/>
      <c r="AI34" s="10"/>
      <c r="AJ34" s="15"/>
      <c r="AK34" s="40"/>
      <c r="AL34" s="40"/>
      <c r="AM34" s="10"/>
      <c r="AN34" s="16"/>
      <c r="AP34" s="10"/>
      <c r="AQ34" s="10"/>
      <c r="AR34" s="10"/>
      <c r="AS34" s="10"/>
      <c r="AT34" s="10"/>
      <c r="AU34" s="10"/>
      <c r="AV34" s="10"/>
      <c r="AW34" s="10"/>
      <c r="AX34" s="10"/>
      <c r="AY34" s="10"/>
      <c r="AZ34" s="10"/>
      <c r="BA34" s="10"/>
      <c r="BC34" s="10"/>
      <c r="BD34" s="10"/>
      <c r="BE34" s="10"/>
      <c r="BF34" s="10"/>
      <c r="BG34" s="10"/>
      <c r="BH34" s="10"/>
      <c r="BI34" s="10"/>
      <c r="BJ34" s="10"/>
      <c r="BK34" s="10"/>
      <c r="BL34" s="10"/>
      <c r="BM34" s="10"/>
      <c r="BN34" s="10"/>
      <c r="BP34" s="10"/>
      <c r="BQ34" s="10"/>
      <c r="BR34" s="10"/>
      <c r="BS34" s="10"/>
      <c r="BT34" s="10"/>
      <c r="BU34" s="10"/>
      <c r="BV34" s="10"/>
      <c r="BW34" s="10"/>
      <c r="BX34" s="10"/>
      <c r="BY34" s="10"/>
      <c r="BZ34" s="10"/>
      <c r="CA34" s="10"/>
      <c r="CC34" s="10"/>
      <c r="CD34" s="10"/>
      <c r="CE34" s="10"/>
      <c r="CF34" s="10"/>
      <c r="CG34" s="10"/>
      <c r="CH34" s="10"/>
      <c r="CI34" s="10"/>
      <c r="CJ34" s="10"/>
      <c r="CK34" s="10"/>
      <c r="CL34" s="10"/>
      <c r="CM34" s="10"/>
      <c r="CN34" s="10"/>
      <c r="CP34" s="10"/>
      <c r="CQ34" s="10"/>
      <c r="CR34" s="10"/>
      <c r="CS34" s="10"/>
      <c r="CT34" s="10"/>
      <c r="CU34" s="10"/>
      <c r="CV34" s="10"/>
      <c r="CW34" s="10"/>
      <c r="CX34" s="10"/>
      <c r="CY34" s="10"/>
      <c r="DA34" s="10"/>
      <c r="DB34" s="10"/>
      <c r="DC34" s="10"/>
      <c r="DD34" s="10"/>
      <c r="DE34" s="10"/>
      <c r="DF34" s="10"/>
      <c r="DG34" s="10"/>
      <c r="DH34" s="10"/>
      <c r="DI34" s="10"/>
      <c r="DJ34" s="10"/>
      <c r="DL34" s="10"/>
      <c r="DM34" s="10"/>
      <c r="DN34" s="10"/>
      <c r="DO34" s="10"/>
      <c r="DP34" s="10"/>
      <c r="DQ34" s="10"/>
      <c r="DR34" s="10"/>
      <c r="DS34" s="10"/>
      <c r="DT34" s="10"/>
      <c r="DU34" s="10"/>
      <c r="DW34" s="10"/>
      <c r="DX34" s="10"/>
      <c r="DY34" s="10"/>
      <c r="DZ34" s="10"/>
      <c r="EA34" s="10"/>
      <c r="EB34" s="10"/>
      <c r="EC34" s="10"/>
      <c r="ED34" s="10"/>
      <c r="EE34" s="10"/>
      <c r="EF34" s="10"/>
    </row>
    <row r="35" spans="4:136" x14ac:dyDescent="0.2">
      <c r="D35" s="10"/>
      <c r="E35" s="10"/>
      <c r="F35" s="10"/>
      <c r="G35" s="10"/>
      <c r="I35" s="10"/>
      <c r="J35" s="10"/>
      <c r="K35" s="10"/>
      <c r="L35" s="10"/>
      <c r="M35" s="10"/>
      <c r="N35" s="10"/>
      <c r="O35" s="10"/>
      <c r="P35" s="10"/>
      <c r="Q35" s="10"/>
      <c r="S35" s="10"/>
      <c r="T35" s="10"/>
      <c r="U35" s="10"/>
      <c r="W35" s="10"/>
      <c r="X35" s="10"/>
      <c r="Y35" s="10"/>
      <c r="Z35" s="10"/>
      <c r="AB35" s="10"/>
      <c r="AC35" s="10"/>
      <c r="AE35" s="10"/>
      <c r="AG35" s="15"/>
      <c r="AH35" s="40"/>
      <c r="AI35" s="10"/>
      <c r="AJ35" s="15"/>
      <c r="AK35" s="40"/>
      <c r="AL35" s="40"/>
      <c r="AM35" s="10"/>
      <c r="AN35" s="16"/>
      <c r="AP35" s="10"/>
      <c r="AQ35" s="10"/>
      <c r="AR35" s="10"/>
      <c r="AS35" s="10"/>
      <c r="AT35" s="10"/>
      <c r="AU35" s="10"/>
      <c r="AV35" s="10"/>
      <c r="AW35" s="10"/>
      <c r="AX35" s="10"/>
      <c r="AY35" s="10"/>
      <c r="AZ35" s="10"/>
      <c r="BA35" s="10"/>
      <c r="BC35" s="10"/>
      <c r="BD35" s="10"/>
      <c r="BE35" s="10"/>
      <c r="BF35" s="10"/>
      <c r="BG35" s="10"/>
      <c r="BH35" s="10"/>
      <c r="BI35" s="10"/>
      <c r="BJ35" s="10"/>
      <c r="BK35" s="10"/>
      <c r="BL35" s="10"/>
      <c r="BM35" s="10"/>
      <c r="BN35" s="10"/>
      <c r="BP35" s="10"/>
      <c r="BQ35" s="10"/>
      <c r="BR35" s="10"/>
      <c r="BS35" s="10"/>
      <c r="BT35" s="10"/>
      <c r="BU35" s="10"/>
      <c r="BV35" s="10"/>
      <c r="BW35" s="10"/>
      <c r="BX35" s="10"/>
      <c r="BY35" s="10"/>
      <c r="BZ35" s="10"/>
      <c r="CA35" s="10"/>
      <c r="CC35" s="10"/>
      <c r="CD35" s="10"/>
      <c r="CE35" s="10"/>
      <c r="CF35" s="10"/>
      <c r="CG35" s="10"/>
      <c r="CH35" s="10"/>
      <c r="CI35" s="10"/>
      <c r="CJ35" s="10"/>
      <c r="CK35" s="10"/>
      <c r="CL35" s="10"/>
      <c r="CM35" s="10"/>
      <c r="CN35" s="10"/>
      <c r="CP35" s="10"/>
      <c r="CQ35" s="10"/>
      <c r="CR35" s="10"/>
      <c r="CS35" s="10"/>
      <c r="CT35" s="10"/>
      <c r="CU35" s="10"/>
      <c r="CV35" s="10"/>
      <c r="CW35" s="10"/>
      <c r="CX35" s="10"/>
      <c r="CY35" s="10"/>
      <c r="DA35" s="10"/>
      <c r="DB35" s="10"/>
      <c r="DC35" s="10"/>
      <c r="DD35" s="10"/>
      <c r="DE35" s="10"/>
      <c r="DF35" s="10"/>
      <c r="DG35" s="10"/>
      <c r="DH35" s="10"/>
      <c r="DI35" s="10"/>
      <c r="DJ35" s="10"/>
      <c r="DL35" s="10"/>
      <c r="DM35" s="10"/>
      <c r="DN35" s="10"/>
      <c r="DO35" s="10"/>
      <c r="DP35" s="10"/>
      <c r="DQ35" s="10"/>
      <c r="DR35" s="10"/>
      <c r="DS35" s="10"/>
      <c r="DT35" s="10"/>
      <c r="DU35" s="10"/>
      <c r="DW35" s="10"/>
      <c r="DX35" s="10"/>
      <c r="DY35" s="10"/>
      <c r="DZ35" s="10"/>
      <c r="EA35" s="10"/>
      <c r="EB35" s="10"/>
      <c r="EC35" s="10"/>
      <c r="ED35" s="10"/>
      <c r="EE35" s="10"/>
      <c r="EF35" s="10"/>
    </row>
    <row r="36" spans="4:136" x14ac:dyDescent="0.2">
      <c r="D36" s="10"/>
      <c r="E36" s="10"/>
      <c r="F36" s="10"/>
      <c r="G36" s="10"/>
      <c r="I36" s="10"/>
      <c r="J36" s="10"/>
      <c r="K36" s="10"/>
      <c r="L36" s="10"/>
      <c r="M36" s="10"/>
      <c r="N36" s="10"/>
      <c r="O36" s="10"/>
      <c r="P36" s="10"/>
      <c r="Q36" s="10"/>
      <c r="S36" s="10"/>
      <c r="T36" s="10"/>
      <c r="U36" s="10"/>
      <c r="W36" s="10"/>
      <c r="X36" s="10"/>
      <c r="Y36" s="10"/>
      <c r="Z36" s="10"/>
      <c r="AB36" s="10"/>
      <c r="AC36" s="10"/>
      <c r="AE36" s="10"/>
      <c r="AG36" s="15"/>
      <c r="AH36" s="40"/>
      <c r="AI36" s="10"/>
      <c r="AJ36" s="15"/>
      <c r="AK36" s="40"/>
      <c r="AL36" s="40"/>
      <c r="AM36" s="10"/>
      <c r="AN36" s="16"/>
      <c r="AP36" s="10"/>
      <c r="AQ36" s="10"/>
      <c r="AR36" s="10"/>
      <c r="AS36" s="10"/>
      <c r="AT36" s="10"/>
      <c r="AU36" s="10"/>
      <c r="AV36" s="10"/>
      <c r="AW36" s="10"/>
      <c r="AX36" s="10"/>
      <c r="AY36" s="10"/>
      <c r="AZ36" s="10"/>
      <c r="BA36" s="10"/>
      <c r="BC36" s="10"/>
      <c r="BD36" s="10"/>
      <c r="BE36" s="10"/>
      <c r="BF36" s="10"/>
      <c r="BG36" s="10"/>
      <c r="BH36" s="10"/>
      <c r="BI36" s="10"/>
      <c r="BJ36" s="10"/>
      <c r="BK36" s="10"/>
      <c r="BL36" s="10"/>
      <c r="BM36" s="10"/>
      <c r="BN36" s="10"/>
      <c r="BP36" s="10"/>
      <c r="BQ36" s="10"/>
      <c r="BR36" s="10"/>
      <c r="BS36" s="10"/>
      <c r="BT36" s="10"/>
      <c r="BU36" s="10"/>
      <c r="BV36" s="10"/>
      <c r="BW36" s="10"/>
      <c r="BX36" s="10"/>
      <c r="BY36" s="10"/>
      <c r="BZ36" s="10"/>
      <c r="CA36" s="10"/>
      <c r="CC36" s="10"/>
      <c r="CD36" s="10"/>
      <c r="CE36" s="10"/>
      <c r="CF36" s="10"/>
      <c r="CG36" s="10"/>
      <c r="CH36" s="10"/>
      <c r="CI36" s="10"/>
      <c r="CJ36" s="10"/>
      <c r="CK36" s="10"/>
      <c r="CL36" s="10"/>
      <c r="CM36" s="10"/>
      <c r="CN36" s="10"/>
      <c r="CP36" s="10"/>
      <c r="CQ36" s="10"/>
      <c r="CR36" s="10"/>
      <c r="CS36" s="10"/>
      <c r="CT36" s="10"/>
      <c r="CU36" s="10"/>
      <c r="CV36" s="10"/>
      <c r="CW36" s="10"/>
      <c r="CX36" s="10"/>
      <c r="CY36" s="10"/>
      <c r="DA36" s="10"/>
      <c r="DB36" s="10"/>
      <c r="DC36" s="10"/>
      <c r="DD36" s="10"/>
      <c r="DE36" s="10"/>
      <c r="DF36" s="10"/>
      <c r="DG36" s="10"/>
      <c r="DH36" s="10"/>
      <c r="DI36" s="10"/>
      <c r="DJ36" s="10"/>
      <c r="DL36" s="10"/>
      <c r="DM36" s="10"/>
      <c r="DN36" s="10"/>
      <c r="DO36" s="10"/>
      <c r="DP36" s="10"/>
      <c r="DQ36" s="10"/>
      <c r="DR36" s="10"/>
      <c r="DS36" s="10"/>
      <c r="DT36" s="10"/>
      <c r="DU36" s="10"/>
      <c r="DW36" s="10"/>
      <c r="DX36" s="10"/>
      <c r="DY36" s="10"/>
      <c r="DZ36" s="10"/>
      <c r="EA36" s="10"/>
      <c r="EB36" s="10"/>
      <c r="EC36" s="10"/>
      <c r="ED36" s="10"/>
      <c r="EE36" s="10"/>
      <c r="EF36" s="10"/>
    </row>
    <row r="37" spans="4:136" x14ac:dyDescent="0.2">
      <c r="D37" s="10"/>
      <c r="E37" s="10"/>
      <c r="F37" s="10"/>
      <c r="G37" s="10"/>
      <c r="I37" s="10"/>
      <c r="J37" s="10"/>
      <c r="K37" s="10"/>
      <c r="L37" s="10"/>
      <c r="M37" s="10"/>
      <c r="N37" s="10"/>
      <c r="O37" s="10"/>
      <c r="P37" s="10"/>
      <c r="Q37" s="10"/>
      <c r="S37" s="10"/>
      <c r="T37" s="10"/>
      <c r="U37" s="10"/>
      <c r="W37" s="10"/>
      <c r="X37" s="10"/>
      <c r="Y37" s="10"/>
      <c r="Z37" s="10"/>
      <c r="AB37" s="10"/>
      <c r="AC37" s="10"/>
      <c r="AE37" s="10"/>
      <c r="AG37" s="15"/>
      <c r="AH37" s="40"/>
      <c r="AI37" s="10"/>
      <c r="AJ37" s="15"/>
      <c r="AK37" s="40"/>
      <c r="AL37" s="40"/>
      <c r="AM37" s="10"/>
      <c r="AN37" s="16"/>
      <c r="AP37" s="10"/>
      <c r="AQ37" s="10"/>
      <c r="AR37" s="10"/>
      <c r="AS37" s="10"/>
      <c r="AT37" s="10"/>
      <c r="AU37" s="10"/>
      <c r="AV37" s="10"/>
      <c r="AW37" s="10"/>
      <c r="AX37" s="10"/>
      <c r="AY37" s="10"/>
      <c r="AZ37" s="10"/>
      <c r="BA37" s="10"/>
      <c r="BC37" s="10"/>
      <c r="BD37" s="10"/>
      <c r="BE37" s="10"/>
      <c r="BF37" s="10"/>
      <c r="BG37" s="10"/>
      <c r="BH37" s="10"/>
      <c r="BI37" s="10"/>
      <c r="BJ37" s="10"/>
      <c r="BK37" s="10"/>
      <c r="BL37" s="10"/>
      <c r="BM37" s="10"/>
      <c r="BN37" s="10"/>
      <c r="BP37" s="10"/>
      <c r="BQ37" s="10"/>
      <c r="BR37" s="10"/>
      <c r="BS37" s="10"/>
      <c r="BT37" s="10"/>
      <c r="BU37" s="10"/>
      <c r="BV37" s="10"/>
      <c r="BW37" s="10"/>
      <c r="BX37" s="10"/>
      <c r="BY37" s="10"/>
      <c r="BZ37" s="10"/>
      <c r="CA37" s="10"/>
      <c r="CC37" s="10"/>
      <c r="CD37" s="10"/>
      <c r="CE37" s="10"/>
      <c r="CF37" s="10"/>
      <c r="CG37" s="10"/>
      <c r="CH37" s="10"/>
      <c r="CI37" s="10"/>
      <c r="CJ37" s="10"/>
      <c r="CK37" s="10"/>
      <c r="CL37" s="10"/>
      <c r="CM37" s="10"/>
      <c r="CN37" s="10"/>
      <c r="CP37" s="10"/>
      <c r="CQ37" s="10"/>
      <c r="CR37" s="10"/>
      <c r="CS37" s="10"/>
      <c r="CT37" s="10"/>
      <c r="CU37" s="10"/>
      <c r="CV37" s="10"/>
      <c r="CW37" s="10"/>
      <c r="CX37" s="10"/>
      <c r="CY37" s="10"/>
      <c r="DA37" s="10"/>
      <c r="DB37" s="10"/>
      <c r="DC37" s="10"/>
      <c r="DD37" s="10"/>
      <c r="DE37" s="10"/>
      <c r="DF37" s="10"/>
      <c r="DG37" s="10"/>
      <c r="DH37" s="10"/>
      <c r="DI37" s="10"/>
      <c r="DJ37" s="10"/>
      <c r="DL37" s="10"/>
      <c r="DM37" s="10"/>
      <c r="DN37" s="10"/>
      <c r="DO37" s="10"/>
      <c r="DP37" s="10"/>
      <c r="DQ37" s="10"/>
      <c r="DR37" s="10"/>
      <c r="DS37" s="10"/>
      <c r="DT37" s="10"/>
      <c r="DU37" s="10"/>
      <c r="DW37" s="10"/>
      <c r="DX37" s="10"/>
      <c r="DY37" s="10"/>
      <c r="DZ37" s="10"/>
      <c r="EA37" s="10"/>
      <c r="EB37" s="10"/>
      <c r="EC37" s="10"/>
      <c r="ED37" s="10"/>
      <c r="EE37" s="10"/>
      <c r="EF37" s="10"/>
    </row>
    <row r="38" spans="4:136" x14ac:dyDescent="0.2">
      <c r="D38" s="10"/>
      <c r="E38" s="10"/>
      <c r="F38" s="10"/>
      <c r="G38" s="10"/>
      <c r="I38" s="10"/>
      <c r="J38" s="10"/>
      <c r="K38" s="10"/>
      <c r="L38" s="10"/>
      <c r="M38" s="10"/>
      <c r="N38" s="10"/>
      <c r="O38" s="10"/>
      <c r="P38" s="10"/>
      <c r="Q38" s="10"/>
      <c r="S38" s="10"/>
      <c r="T38" s="10"/>
      <c r="U38" s="10"/>
      <c r="W38" s="10"/>
      <c r="X38" s="10"/>
      <c r="Y38" s="10"/>
      <c r="Z38" s="10"/>
      <c r="AB38" s="10"/>
      <c r="AC38" s="10"/>
      <c r="AE38" s="10"/>
      <c r="AG38" s="15"/>
      <c r="AH38" s="40"/>
      <c r="AI38" s="10"/>
      <c r="AJ38" s="15"/>
      <c r="AK38" s="40"/>
      <c r="AL38" s="40"/>
      <c r="AM38" s="10"/>
      <c r="AN38" s="16"/>
      <c r="AP38" s="10"/>
      <c r="AQ38" s="10"/>
      <c r="AR38" s="10"/>
      <c r="AS38" s="10"/>
      <c r="AT38" s="10"/>
      <c r="AU38" s="10"/>
      <c r="AV38" s="10"/>
      <c r="AW38" s="10"/>
      <c r="AX38" s="10"/>
      <c r="AY38" s="10"/>
      <c r="AZ38" s="10"/>
      <c r="BA38" s="10"/>
      <c r="BC38" s="10"/>
      <c r="BD38" s="10"/>
      <c r="BE38" s="10"/>
      <c r="BF38" s="10"/>
      <c r="BG38" s="10"/>
      <c r="BH38" s="10"/>
      <c r="BI38" s="10"/>
      <c r="BJ38" s="10"/>
      <c r="BK38" s="10"/>
      <c r="BL38" s="10"/>
      <c r="BM38" s="10"/>
      <c r="BN38" s="10"/>
      <c r="BP38" s="10"/>
      <c r="BQ38" s="10"/>
      <c r="BR38" s="10"/>
      <c r="BS38" s="10"/>
      <c r="BT38" s="10"/>
      <c r="BU38" s="10"/>
      <c r="BV38" s="10"/>
      <c r="BW38" s="10"/>
      <c r="BX38" s="10"/>
      <c r="BY38" s="10"/>
      <c r="BZ38" s="10"/>
      <c r="CA38" s="10"/>
      <c r="CC38" s="10"/>
      <c r="CD38" s="10"/>
      <c r="CE38" s="10"/>
      <c r="CF38" s="10"/>
      <c r="CG38" s="10"/>
      <c r="CH38" s="10"/>
      <c r="CI38" s="10"/>
      <c r="CJ38" s="10"/>
      <c r="CK38" s="10"/>
      <c r="CL38" s="10"/>
      <c r="CM38" s="10"/>
      <c r="CN38" s="10"/>
      <c r="CP38" s="10"/>
      <c r="CQ38" s="10"/>
      <c r="CR38" s="10"/>
      <c r="CS38" s="10"/>
      <c r="CT38" s="10"/>
      <c r="CU38" s="10"/>
      <c r="CV38" s="10"/>
      <c r="CW38" s="10"/>
      <c r="CX38" s="10"/>
      <c r="CY38" s="10"/>
      <c r="DA38" s="10"/>
      <c r="DB38" s="10"/>
      <c r="DC38" s="10"/>
      <c r="DD38" s="10"/>
      <c r="DE38" s="10"/>
      <c r="DF38" s="10"/>
      <c r="DG38" s="10"/>
      <c r="DH38" s="10"/>
      <c r="DI38" s="10"/>
      <c r="DJ38" s="10"/>
      <c r="DL38" s="10"/>
      <c r="DM38" s="10"/>
      <c r="DN38" s="10"/>
      <c r="DO38" s="10"/>
      <c r="DP38" s="10"/>
      <c r="DQ38" s="10"/>
      <c r="DR38" s="10"/>
      <c r="DS38" s="10"/>
      <c r="DT38" s="10"/>
      <c r="DU38" s="10"/>
      <c r="DW38" s="10"/>
      <c r="DX38" s="10"/>
      <c r="DY38" s="10"/>
      <c r="DZ38" s="10"/>
      <c r="EA38" s="10"/>
      <c r="EB38" s="10"/>
      <c r="EC38" s="10"/>
      <c r="ED38" s="10"/>
      <c r="EE38" s="10"/>
      <c r="EF38" s="10"/>
    </row>
    <row r="39" spans="4:136" x14ac:dyDescent="0.2">
      <c r="D39" s="10"/>
      <c r="E39" s="10"/>
      <c r="F39" s="10"/>
      <c r="G39" s="10"/>
      <c r="I39" s="10"/>
      <c r="J39" s="10"/>
      <c r="K39" s="10"/>
      <c r="L39" s="10"/>
      <c r="M39" s="10"/>
      <c r="N39" s="10"/>
      <c r="O39" s="10"/>
      <c r="P39" s="10"/>
      <c r="Q39" s="10"/>
      <c r="S39" s="10"/>
      <c r="T39" s="10"/>
      <c r="U39" s="10"/>
      <c r="W39" s="10"/>
      <c r="X39" s="10"/>
      <c r="Y39" s="10"/>
      <c r="Z39" s="10"/>
      <c r="AB39" s="10"/>
      <c r="AC39" s="10"/>
      <c r="AE39" s="10"/>
      <c r="AG39" s="15"/>
      <c r="AH39" s="40"/>
      <c r="AI39" s="10"/>
      <c r="AJ39" s="15"/>
      <c r="AK39" s="40"/>
      <c r="AL39" s="40"/>
      <c r="AM39" s="10"/>
      <c r="AN39" s="16"/>
      <c r="AP39" s="10"/>
      <c r="AQ39" s="10"/>
      <c r="AR39" s="10"/>
      <c r="AS39" s="10"/>
      <c r="AT39" s="10"/>
      <c r="AU39" s="10"/>
      <c r="AV39" s="10"/>
      <c r="AW39" s="10"/>
      <c r="AX39" s="10"/>
      <c r="AY39" s="10"/>
      <c r="AZ39" s="10"/>
      <c r="BA39" s="10"/>
      <c r="BC39" s="10"/>
      <c r="BD39" s="10"/>
      <c r="BE39" s="10"/>
      <c r="BF39" s="10"/>
      <c r="BG39" s="10"/>
      <c r="BH39" s="10"/>
      <c r="BI39" s="10"/>
      <c r="BJ39" s="10"/>
      <c r="BK39" s="10"/>
      <c r="BL39" s="10"/>
      <c r="BM39" s="10"/>
      <c r="BN39" s="10"/>
      <c r="BP39" s="10"/>
      <c r="BQ39" s="10"/>
      <c r="BR39" s="10"/>
      <c r="BS39" s="10"/>
      <c r="BT39" s="10"/>
      <c r="BU39" s="10"/>
      <c r="BV39" s="10"/>
      <c r="BW39" s="10"/>
      <c r="BX39" s="10"/>
      <c r="BY39" s="10"/>
      <c r="BZ39" s="10"/>
      <c r="CA39" s="10"/>
      <c r="CC39" s="10"/>
      <c r="CD39" s="10"/>
      <c r="CE39" s="10"/>
      <c r="CF39" s="10"/>
      <c r="CG39" s="10"/>
      <c r="CH39" s="10"/>
      <c r="CI39" s="10"/>
      <c r="CJ39" s="10"/>
      <c r="CK39" s="10"/>
      <c r="CL39" s="10"/>
      <c r="CM39" s="10"/>
      <c r="CN39" s="10"/>
      <c r="CP39" s="10"/>
      <c r="CQ39" s="10"/>
      <c r="CR39" s="10"/>
      <c r="CS39" s="10"/>
      <c r="CT39" s="10"/>
      <c r="CU39" s="10"/>
      <c r="CV39" s="10"/>
      <c r="CW39" s="10"/>
      <c r="CX39" s="10"/>
      <c r="CY39" s="10"/>
      <c r="DA39" s="10"/>
      <c r="DB39" s="10"/>
      <c r="DC39" s="10"/>
      <c r="DD39" s="10"/>
      <c r="DE39" s="10"/>
      <c r="DF39" s="10"/>
      <c r="DG39" s="10"/>
      <c r="DH39" s="10"/>
      <c r="DI39" s="10"/>
      <c r="DJ39" s="10"/>
      <c r="DL39" s="10"/>
      <c r="DM39" s="10"/>
      <c r="DN39" s="10"/>
      <c r="DO39" s="10"/>
      <c r="DP39" s="10"/>
      <c r="DQ39" s="10"/>
      <c r="DR39" s="10"/>
      <c r="DS39" s="10"/>
      <c r="DT39" s="10"/>
      <c r="DU39" s="10"/>
      <c r="DW39" s="10"/>
      <c r="DX39" s="10"/>
      <c r="DY39" s="10"/>
      <c r="DZ39" s="10"/>
      <c r="EA39" s="10"/>
      <c r="EB39" s="10"/>
      <c r="EC39" s="10"/>
      <c r="ED39" s="10"/>
      <c r="EE39" s="10"/>
      <c r="EF39" s="10"/>
    </row>
    <row r="40" spans="4:136" x14ac:dyDescent="0.2">
      <c r="D40" s="10"/>
      <c r="E40" s="10"/>
      <c r="F40" s="10"/>
      <c r="G40" s="10"/>
      <c r="I40" s="10"/>
      <c r="J40" s="10"/>
      <c r="K40" s="10"/>
      <c r="L40" s="10"/>
      <c r="M40" s="10"/>
      <c r="N40" s="10"/>
      <c r="O40" s="10"/>
      <c r="P40" s="10"/>
      <c r="Q40" s="10"/>
      <c r="S40" s="10"/>
      <c r="T40" s="10"/>
      <c r="U40" s="10"/>
      <c r="W40" s="10"/>
      <c r="X40" s="10"/>
      <c r="Y40" s="10"/>
      <c r="Z40" s="10"/>
      <c r="AB40" s="10"/>
      <c r="AC40" s="10"/>
      <c r="AE40" s="10"/>
      <c r="AG40" s="15"/>
      <c r="AH40" s="40"/>
      <c r="AI40" s="10"/>
      <c r="AJ40" s="15"/>
      <c r="AK40" s="40"/>
      <c r="AL40" s="40"/>
      <c r="AM40" s="10"/>
      <c r="AN40" s="16"/>
      <c r="AP40" s="10"/>
      <c r="AQ40" s="10"/>
      <c r="AR40" s="10"/>
      <c r="AS40" s="10"/>
      <c r="AT40" s="10"/>
      <c r="AU40" s="10"/>
      <c r="AV40" s="10"/>
      <c r="AW40" s="10"/>
      <c r="AX40" s="10"/>
      <c r="AY40" s="10"/>
      <c r="AZ40" s="10"/>
      <c r="BA40" s="10"/>
      <c r="BC40" s="10"/>
      <c r="BD40" s="10"/>
      <c r="BE40" s="10"/>
      <c r="BF40" s="10"/>
      <c r="BG40" s="10"/>
      <c r="BH40" s="10"/>
      <c r="BI40" s="10"/>
      <c r="BJ40" s="10"/>
      <c r="BK40" s="10"/>
      <c r="BL40" s="10"/>
      <c r="BM40" s="10"/>
      <c r="BN40" s="10"/>
      <c r="BP40" s="10"/>
      <c r="BQ40" s="10"/>
      <c r="BR40" s="10"/>
      <c r="BS40" s="10"/>
      <c r="BT40" s="10"/>
      <c r="BU40" s="10"/>
      <c r="BV40" s="10"/>
      <c r="BW40" s="10"/>
      <c r="BX40" s="10"/>
      <c r="BY40" s="10"/>
      <c r="BZ40" s="10"/>
      <c r="CA40" s="10"/>
      <c r="CC40" s="10"/>
      <c r="CD40" s="10"/>
      <c r="CE40" s="10"/>
      <c r="CF40" s="10"/>
      <c r="CG40" s="10"/>
      <c r="CH40" s="10"/>
      <c r="CI40" s="10"/>
      <c r="CJ40" s="10"/>
      <c r="CK40" s="10"/>
      <c r="CL40" s="10"/>
      <c r="CM40" s="10"/>
      <c r="CN40" s="10"/>
      <c r="CP40" s="10"/>
      <c r="CQ40" s="10"/>
      <c r="CR40" s="10"/>
      <c r="CS40" s="10"/>
      <c r="CT40" s="10"/>
      <c r="CU40" s="10"/>
      <c r="CV40" s="10"/>
      <c r="CW40" s="10"/>
      <c r="CX40" s="10"/>
      <c r="CY40" s="10"/>
      <c r="DA40" s="10"/>
      <c r="DB40" s="10"/>
      <c r="DC40" s="10"/>
      <c r="DD40" s="10"/>
      <c r="DE40" s="10"/>
      <c r="DF40" s="10"/>
      <c r="DG40" s="10"/>
      <c r="DH40" s="10"/>
      <c r="DI40" s="10"/>
      <c r="DJ40" s="10"/>
      <c r="DL40" s="10"/>
      <c r="DM40" s="10"/>
      <c r="DN40" s="10"/>
      <c r="DO40" s="10"/>
      <c r="DP40" s="10"/>
      <c r="DQ40" s="10"/>
      <c r="DR40" s="10"/>
      <c r="DS40" s="10"/>
      <c r="DT40" s="10"/>
      <c r="DU40" s="10"/>
      <c r="DW40" s="10"/>
      <c r="DX40" s="10"/>
      <c r="DY40" s="10"/>
      <c r="DZ40" s="10"/>
      <c r="EA40" s="10"/>
      <c r="EB40" s="10"/>
      <c r="EC40" s="10"/>
      <c r="ED40" s="10"/>
      <c r="EE40" s="10"/>
      <c r="EF40" s="10"/>
    </row>
    <row r="41" spans="4:136" x14ac:dyDescent="0.2">
      <c r="D41" s="10"/>
      <c r="E41" s="10"/>
      <c r="F41" s="10"/>
      <c r="G41" s="10"/>
      <c r="I41" s="10"/>
      <c r="J41" s="10"/>
      <c r="K41" s="10"/>
      <c r="L41" s="10"/>
      <c r="M41" s="10"/>
      <c r="N41" s="10"/>
      <c r="O41" s="10"/>
      <c r="P41" s="10"/>
      <c r="Q41" s="10"/>
      <c r="S41" s="10"/>
      <c r="T41" s="10"/>
      <c r="U41" s="10"/>
      <c r="W41" s="10"/>
      <c r="X41" s="10"/>
      <c r="Y41" s="10"/>
      <c r="Z41" s="10"/>
      <c r="AB41" s="10"/>
      <c r="AC41" s="10"/>
      <c r="AE41" s="10"/>
      <c r="AG41" s="15"/>
      <c r="AH41" s="40"/>
      <c r="AI41" s="10"/>
      <c r="AJ41" s="15"/>
      <c r="AK41" s="40"/>
      <c r="AL41" s="40"/>
      <c r="AM41" s="10"/>
      <c r="AN41" s="16"/>
      <c r="AP41" s="10"/>
      <c r="AQ41" s="10"/>
      <c r="AR41" s="10"/>
      <c r="AS41" s="10"/>
      <c r="AT41" s="10"/>
      <c r="AU41" s="10"/>
      <c r="AV41" s="10"/>
      <c r="AW41" s="10"/>
      <c r="AX41" s="10"/>
      <c r="AY41" s="10"/>
      <c r="AZ41" s="10"/>
      <c r="BA41" s="10"/>
      <c r="BC41" s="10"/>
      <c r="BD41" s="10"/>
      <c r="BE41" s="10"/>
      <c r="BF41" s="10"/>
      <c r="BG41" s="10"/>
      <c r="BH41" s="10"/>
      <c r="BI41" s="10"/>
      <c r="BJ41" s="10"/>
      <c r="BK41" s="10"/>
      <c r="BL41" s="10"/>
      <c r="BM41" s="10"/>
      <c r="BN41" s="10"/>
      <c r="BP41" s="10"/>
      <c r="BQ41" s="10"/>
      <c r="BR41" s="10"/>
      <c r="BS41" s="10"/>
      <c r="BT41" s="10"/>
      <c r="BU41" s="10"/>
      <c r="BV41" s="10"/>
      <c r="BW41" s="10"/>
      <c r="BX41" s="10"/>
      <c r="BY41" s="10"/>
      <c r="BZ41" s="10"/>
      <c r="CA41" s="10"/>
      <c r="CC41" s="10"/>
      <c r="CD41" s="10"/>
      <c r="CE41" s="10"/>
      <c r="CF41" s="10"/>
      <c r="CG41" s="10"/>
      <c r="CH41" s="10"/>
      <c r="CI41" s="10"/>
      <c r="CJ41" s="10"/>
      <c r="CK41" s="10"/>
      <c r="CL41" s="10"/>
      <c r="CM41" s="10"/>
      <c r="CN41" s="10"/>
      <c r="CP41" s="10"/>
      <c r="CQ41" s="10"/>
      <c r="CR41" s="10"/>
      <c r="CS41" s="10"/>
      <c r="CT41" s="10"/>
      <c r="CU41" s="10"/>
      <c r="CV41" s="10"/>
      <c r="CW41" s="10"/>
      <c r="CX41" s="10"/>
      <c r="CY41" s="10"/>
      <c r="DA41" s="10"/>
      <c r="DB41" s="10"/>
      <c r="DC41" s="10"/>
      <c r="DD41" s="10"/>
      <c r="DE41" s="10"/>
      <c r="DF41" s="10"/>
      <c r="DG41" s="10"/>
      <c r="DH41" s="10"/>
      <c r="DI41" s="10"/>
      <c r="DJ41" s="10"/>
      <c r="DL41" s="10"/>
      <c r="DM41" s="10"/>
      <c r="DN41" s="10"/>
      <c r="DO41" s="10"/>
      <c r="DP41" s="10"/>
      <c r="DQ41" s="10"/>
      <c r="DR41" s="10"/>
      <c r="DS41" s="10"/>
      <c r="DT41" s="10"/>
      <c r="DU41" s="10"/>
      <c r="DW41" s="10"/>
      <c r="DX41" s="10"/>
      <c r="DY41" s="10"/>
      <c r="DZ41" s="10"/>
      <c r="EA41" s="10"/>
      <c r="EB41" s="10"/>
      <c r="EC41" s="10"/>
      <c r="ED41" s="10"/>
      <c r="EE41" s="10"/>
      <c r="EF41" s="10"/>
    </row>
    <row r="42" spans="4:136" x14ac:dyDescent="0.2">
      <c r="D42" s="10"/>
      <c r="E42" s="10"/>
      <c r="F42" s="10"/>
      <c r="G42" s="10"/>
      <c r="I42" s="10"/>
      <c r="J42" s="10"/>
      <c r="K42" s="10"/>
      <c r="L42" s="10"/>
      <c r="M42" s="10"/>
      <c r="N42" s="10"/>
      <c r="O42" s="10"/>
      <c r="P42" s="10"/>
      <c r="Q42" s="10"/>
      <c r="S42" s="10"/>
      <c r="T42" s="10"/>
      <c r="U42" s="10"/>
      <c r="W42" s="10"/>
      <c r="X42" s="10"/>
      <c r="Y42" s="10"/>
      <c r="Z42" s="10"/>
      <c r="AB42" s="10"/>
      <c r="AC42" s="10"/>
      <c r="AE42" s="10"/>
      <c r="AG42" s="15"/>
      <c r="AH42" s="40"/>
      <c r="AI42" s="10"/>
      <c r="AJ42" s="15"/>
      <c r="AK42" s="40"/>
      <c r="AL42" s="40"/>
      <c r="AM42" s="10"/>
      <c r="AN42" s="16"/>
      <c r="AP42" s="10"/>
      <c r="AQ42" s="10"/>
      <c r="AR42" s="10"/>
      <c r="AS42" s="10"/>
      <c r="AT42" s="10"/>
      <c r="AU42" s="10"/>
      <c r="AV42" s="10"/>
      <c r="AW42" s="10"/>
      <c r="AX42" s="10"/>
      <c r="AY42" s="10"/>
      <c r="AZ42" s="10"/>
      <c r="BA42" s="10"/>
      <c r="BC42" s="10"/>
      <c r="BD42" s="10"/>
      <c r="BE42" s="10"/>
      <c r="BF42" s="10"/>
      <c r="BG42" s="10"/>
      <c r="BH42" s="10"/>
      <c r="BI42" s="10"/>
      <c r="BJ42" s="10"/>
      <c r="BK42" s="10"/>
      <c r="BL42" s="10"/>
      <c r="BM42" s="10"/>
      <c r="BN42" s="10"/>
      <c r="BP42" s="10"/>
      <c r="BQ42" s="10"/>
      <c r="BR42" s="10"/>
      <c r="BS42" s="10"/>
      <c r="BT42" s="10"/>
      <c r="BU42" s="10"/>
      <c r="BV42" s="10"/>
      <c r="BW42" s="10"/>
      <c r="BX42" s="10"/>
      <c r="BY42" s="10"/>
      <c r="BZ42" s="10"/>
      <c r="CA42" s="10"/>
      <c r="CC42" s="10"/>
      <c r="CD42" s="10"/>
      <c r="CE42" s="10"/>
      <c r="CF42" s="10"/>
      <c r="CG42" s="10"/>
      <c r="CH42" s="10"/>
      <c r="CI42" s="10"/>
      <c r="CJ42" s="10"/>
      <c r="CK42" s="10"/>
      <c r="CL42" s="10"/>
      <c r="CM42" s="10"/>
      <c r="CN42" s="10"/>
      <c r="CP42" s="10"/>
      <c r="CQ42" s="10"/>
      <c r="CR42" s="10"/>
      <c r="CS42" s="10"/>
      <c r="CT42" s="10"/>
      <c r="CU42" s="10"/>
      <c r="CV42" s="10"/>
      <c r="CW42" s="10"/>
      <c r="CX42" s="10"/>
      <c r="CY42" s="10"/>
      <c r="DA42" s="10"/>
      <c r="DB42" s="10"/>
      <c r="DC42" s="10"/>
      <c r="DD42" s="10"/>
      <c r="DE42" s="10"/>
      <c r="DF42" s="10"/>
      <c r="DG42" s="10"/>
      <c r="DH42" s="10"/>
      <c r="DI42" s="10"/>
      <c r="DJ42" s="10"/>
      <c r="DL42" s="10"/>
      <c r="DM42" s="10"/>
      <c r="DN42" s="10"/>
      <c r="DO42" s="10"/>
      <c r="DP42" s="10"/>
      <c r="DQ42" s="10"/>
      <c r="DR42" s="10"/>
      <c r="DS42" s="10"/>
      <c r="DT42" s="10"/>
      <c r="DU42" s="10"/>
      <c r="DW42" s="10"/>
      <c r="DX42" s="10"/>
      <c r="DY42" s="10"/>
      <c r="DZ42" s="10"/>
      <c r="EA42" s="10"/>
      <c r="EB42" s="10"/>
      <c r="EC42" s="10"/>
      <c r="ED42" s="10"/>
      <c r="EE42" s="10"/>
      <c r="EF42" s="10"/>
    </row>
    <row r="43" spans="4:136" x14ac:dyDescent="0.2">
      <c r="D43" s="10"/>
      <c r="E43" s="10"/>
      <c r="F43" s="10"/>
      <c r="G43" s="10"/>
      <c r="I43" s="10"/>
      <c r="J43" s="10"/>
      <c r="K43" s="10"/>
      <c r="L43" s="10"/>
      <c r="M43" s="10"/>
      <c r="N43" s="10"/>
      <c r="O43" s="10"/>
      <c r="P43" s="10"/>
      <c r="Q43" s="10"/>
      <c r="S43" s="10"/>
      <c r="T43" s="10"/>
      <c r="U43" s="10"/>
      <c r="W43" s="10"/>
      <c r="X43" s="10"/>
      <c r="Y43" s="10"/>
      <c r="Z43" s="10"/>
      <c r="AB43" s="10"/>
      <c r="AC43" s="10"/>
      <c r="AE43" s="10"/>
      <c r="AG43" s="15"/>
      <c r="AH43" s="40"/>
      <c r="AI43" s="10"/>
      <c r="AJ43" s="15"/>
      <c r="AK43" s="40"/>
      <c r="AL43" s="40"/>
      <c r="AM43" s="10"/>
      <c r="AN43" s="16"/>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4:136" x14ac:dyDescent="0.2">
      <c r="D44" s="10"/>
      <c r="E44" s="10"/>
      <c r="F44" s="10"/>
      <c r="G44" s="10"/>
      <c r="I44" s="10"/>
      <c r="J44" s="10"/>
      <c r="K44" s="10"/>
      <c r="L44" s="10"/>
      <c r="M44" s="10"/>
      <c r="N44" s="10"/>
      <c r="O44" s="10"/>
      <c r="P44" s="10"/>
      <c r="Q44" s="10"/>
      <c r="S44" s="10"/>
      <c r="T44" s="10"/>
      <c r="U44" s="10"/>
      <c r="W44" s="10"/>
      <c r="X44" s="10"/>
      <c r="Y44" s="10"/>
      <c r="Z44" s="10"/>
      <c r="AB44" s="10"/>
      <c r="AC44" s="10"/>
      <c r="AE44" s="10"/>
      <c r="AG44" s="15"/>
      <c r="AH44" s="40"/>
      <c r="AI44" s="10"/>
      <c r="AJ44" s="15"/>
      <c r="AK44" s="40"/>
      <c r="AL44" s="40"/>
      <c r="AM44" s="10"/>
      <c r="AN44" s="16"/>
      <c r="AP44" s="10"/>
      <c r="AQ44" s="10"/>
      <c r="AR44" s="10"/>
      <c r="AS44" s="10"/>
      <c r="AT44" s="10"/>
      <c r="AU44" s="10"/>
      <c r="AV44" s="10"/>
      <c r="AW44" s="10"/>
      <c r="AX44" s="10"/>
      <c r="AY44" s="10"/>
      <c r="AZ44" s="10"/>
      <c r="BA44" s="10"/>
      <c r="BC44" s="10"/>
      <c r="BD44" s="10"/>
      <c r="BE44" s="10"/>
      <c r="BF44" s="10"/>
      <c r="BG44" s="10"/>
      <c r="BH44" s="10"/>
      <c r="BI44" s="10"/>
      <c r="BJ44" s="10"/>
      <c r="BK44" s="10"/>
      <c r="BL44" s="10"/>
      <c r="BM44" s="10"/>
      <c r="BN44" s="10"/>
      <c r="BP44" s="10"/>
      <c r="BQ44" s="10"/>
      <c r="BR44" s="10"/>
      <c r="BS44" s="10"/>
      <c r="BT44" s="10"/>
      <c r="BU44" s="10"/>
      <c r="BV44" s="10"/>
      <c r="BW44" s="10"/>
      <c r="BX44" s="10"/>
      <c r="BY44" s="10"/>
      <c r="BZ44" s="10"/>
      <c r="CA44" s="10"/>
      <c r="CC44" s="10"/>
      <c r="CD44" s="10"/>
      <c r="CE44" s="10"/>
      <c r="CF44" s="10"/>
      <c r="CG44" s="10"/>
      <c r="CH44" s="10"/>
      <c r="CI44" s="10"/>
      <c r="CJ44" s="10"/>
      <c r="CK44" s="10"/>
      <c r="CL44" s="10"/>
      <c r="CM44" s="10"/>
      <c r="CN44" s="10"/>
      <c r="CP44" s="10"/>
      <c r="CQ44" s="10"/>
      <c r="CR44" s="10"/>
      <c r="CS44" s="10"/>
      <c r="CT44" s="10"/>
      <c r="CU44" s="10"/>
      <c r="CV44" s="10"/>
      <c r="CW44" s="10"/>
      <c r="CX44" s="10"/>
      <c r="CY44" s="10"/>
      <c r="DA44" s="10"/>
      <c r="DB44" s="10"/>
      <c r="DC44" s="10"/>
      <c r="DD44" s="10"/>
      <c r="DE44" s="10"/>
      <c r="DF44" s="10"/>
      <c r="DG44" s="10"/>
      <c r="DH44" s="10"/>
      <c r="DI44" s="10"/>
      <c r="DJ44" s="10"/>
      <c r="DL44" s="10"/>
      <c r="DM44" s="10"/>
      <c r="DN44" s="10"/>
      <c r="DO44" s="10"/>
      <c r="DP44" s="10"/>
      <c r="DQ44" s="10"/>
      <c r="DR44" s="10"/>
      <c r="DS44" s="10"/>
      <c r="DT44" s="10"/>
      <c r="DU44" s="10"/>
      <c r="DW44" s="10"/>
      <c r="DX44" s="10"/>
      <c r="DY44" s="10"/>
      <c r="DZ44" s="10"/>
      <c r="EA44" s="10"/>
      <c r="EB44" s="10"/>
      <c r="EC44" s="10"/>
      <c r="ED44" s="10"/>
      <c r="EE44" s="10"/>
      <c r="EF44" s="10"/>
    </row>
    <row r="45" spans="4:136" x14ac:dyDescent="0.2">
      <c r="D45" s="10"/>
      <c r="E45" s="10"/>
      <c r="F45" s="10"/>
      <c r="G45" s="10"/>
      <c r="I45" s="10"/>
      <c r="J45" s="10"/>
      <c r="K45" s="10"/>
      <c r="L45" s="10"/>
      <c r="M45" s="10"/>
      <c r="N45" s="10"/>
      <c r="O45" s="10"/>
      <c r="P45" s="10"/>
      <c r="Q45" s="10"/>
      <c r="S45" s="10"/>
      <c r="T45" s="10"/>
      <c r="U45" s="10"/>
      <c r="W45" s="10"/>
      <c r="X45" s="10"/>
      <c r="Y45" s="10"/>
      <c r="Z45" s="10"/>
      <c r="AB45" s="10"/>
      <c r="AC45" s="10"/>
      <c r="AE45" s="10"/>
      <c r="AG45" s="15"/>
      <c r="AH45" s="40"/>
      <c r="AI45" s="10"/>
      <c r="AJ45" s="15"/>
      <c r="AK45" s="40"/>
      <c r="AL45" s="40"/>
      <c r="AM45" s="10"/>
      <c r="AN45" s="16"/>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10"/>
      <c r="BQ45" s="10"/>
      <c r="BR45" s="10"/>
      <c r="BS45" s="10"/>
      <c r="BT45" s="10"/>
      <c r="BU45" s="10"/>
      <c r="BV45" s="10"/>
      <c r="BW45" s="10"/>
      <c r="BX45" s="10"/>
      <c r="BY45" s="10"/>
      <c r="BZ45" s="10"/>
      <c r="CA45" s="10"/>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10"/>
      <c r="DM45" s="10"/>
      <c r="DN45" s="10"/>
      <c r="DO45" s="10"/>
      <c r="DP45" s="10"/>
      <c r="DQ45" s="10"/>
      <c r="DR45" s="10"/>
      <c r="DS45" s="10"/>
      <c r="DT45" s="10"/>
      <c r="DU45" s="10"/>
      <c r="DW45" s="10"/>
      <c r="DX45" s="10"/>
      <c r="DY45" s="10"/>
      <c r="DZ45" s="10"/>
      <c r="EA45" s="10"/>
      <c r="EB45" s="10"/>
      <c r="EC45" s="10"/>
      <c r="ED45" s="10"/>
      <c r="EE45" s="10"/>
      <c r="EF45" s="10"/>
    </row>
    <row r="46" spans="4:136" x14ac:dyDescent="0.2">
      <c r="D46" s="10"/>
      <c r="E46" s="10"/>
      <c r="F46" s="10"/>
      <c r="G46" s="10"/>
      <c r="I46" s="10"/>
      <c r="J46" s="10"/>
      <c r="K46" s="10"/>
      <c r="L46" s="10"/>
      <c r="M46" s="10"/>
      <c r="N46" s="10"/>
      <c r="O46" s="10"/>
      <c r="P46" s="10"/>
      <c r="Q46" s="10"/>
      <c r="S46" s="10"/>
      <c r="T46" s="10"/>
      <c r="U46" s="10"/>
      <c r="W46" s="10"/>
      <c r="X46" s="10"/>
      <c r="Y46" s="10"/>
      <c r="Z46" s="10"/>
      <c r="AB46" s="10"/>
      <c r="AC46" s="10"/>
      <c r="AE46" s="10"/>
      <c r="AG46" s="15"/>
      <c r="AH46" s="40"/>
      <c r="AI46" s="10"/>
      <c r="AJ46" s="15"/>
      <c r="AK46" s="40"/>
      <c r="AL46" s="40"/>
      <c r="AM46" s="10"/>
      <c r="AN46" s="16"/>
      <c r="AP46" s="10"/>
      <c r="AQ46" s="10"/>
      <c r="AR46" s="10"/>
      <c r="AS46" s="10"/>
      <c r="AT46" s="10"/>
      <c r="AU46" s="10"/>
      <c r="AV46" s="10"/>
      <c r="AW46" s="10"/>
      <c r="AX46" s="10"/>
      <c r="AY46" s="10"/>
      <c r="AZ46" s="10"/>
      <c r="BA46" s="10"/>
      <c r="BC46" s="10"/>
      <c r="BD46" s="10"/>
      <c r="BE46" s="10"/>
      <c r="BF46" s="10"/>
      <c r="BG46" s="10"/>
      <c r="BH46" s="10"/>
      <c r="BI46" s="10"/>
      <c r="BJ46" s="10"/>
      <c r="BK46" s="10"/>
      <c r="BL46" s="10"/>
      <c r="BM46" s="10"/>
      <c r="BN46" s="10"/>
      <c r="BP46" s="10"/>
      <c r="BQ46" s="10"/>
      <c r="BR46" s="10"/>
      <c r="BS46" s="10"/>
      <c r="BT46" s="10"/>
      <c r="BU46" s="10"/>
      <c r="BV46" s="10"/>
      <c r="BW46" s="10"/>
      <c r="BX46" s="10"/>
      <c r="BY46" s="10"/>
      <c r="BZ46" s="10"/>
      <c r="CA46" s="10"/>
      <c r="CC46" s="10"/>
      <c r="CD46" s="10"/>
      <c r="CE46" s="10"/>
      <c r="CF46" s="10"/>
      <c r="CG46" s="10"/>
      <c r="CH46" s="10"/>
      <c r="CI46" s="10"/>
      <c r="CJ46" s="10"/>
      <c r="CK46" s="10"/>
      <c r="CL46" s="10"/>
      <c r="CM46" s="10"/>
      <c r="CN46" s="10"/>
      <c r="CP46" s="10"/>
      <c r="CQ46" s="10"/>
      <c r="CR46" s="10"/>
      <c r="CS46" s="10"/>
      <c r="CT46" s="10"/>
      <c r="CU46" s="10"/>
      <c r="CV46" s="10"/>
      <c r="CW46" s="10"/>
      <c r="CX46" s="10"/>
      <c r="CY46" s="10"/>
      <c r="DA46" s="10"/>
      <c r="DB46" s="10"/>
      <c r="DC46" s="10"/>
      <c r="DD46" s="10"/>
      <c r="DE46" s="10"/>
      <c r="DF46" s="10"/>
      <c r="DG46" s="10"/>
      <c r="DH46" s="10"/>
      <c r="DI46" s="10"/>
      <c r="DJ46" s="10"/>
      <c r="DL46" s="10"/>
      <c r="DM46" s="10"/>
      <c r="DN46" s="10"/>
      <c r="DO46" s="10"/>
      <c r="DP46" s="10"/>
      <c r="DQ46" s="10"/>
      <c r="DR46" s="10"/>
      <c r="DS46" s="10"/>
      <c r="DT46" s="10"/>
      <c r="DU46" s="10"/>
      <c r="DW46" s="10"/>
      <c r="DX46" s="10"/>
      <c r="DY46" s="10"/>
      <c r="DZ46" s="10"/>
      <c r="EA46" s="10"/>
      <c r="EB46" s="10"/>
      <c r="EC46" s="10"/>
      <c r="ED46" s="10"/>
      <c r="EE46" s="10"/>
      <c r="EF46" s="10"/>
    </row>
    <row r="47" spans="4:136" x14ac:dyDescent="0.2">
      <c r="D47" s="10"/>
      <c r="E47" s="10"/>
      <c r="F47" s="10"/>
      <c r="G47" s="10"/>
      <c r="I47" s="10"/>
      <c r="J47" s="10"/>
      <c r="K47" s="10"/>
      <c r="L47" s="10"/>
      <c r="M47" s="10"/>
      <c r="N47" s="10"/>
      <c r="O47" s="10"/>
      <c r="P47" s="10"/>
      <c r="Q47" s="10"/>
      <c r="S47" s="10"/>
      <c r="T47" s="10"/>
      <c r="U47" s="10"/>
      <c r="W47" s="10"/>
      <c r="X47" s="10"/>
      <c r="Y47" s="10"/>
      <c r="Z47" s="10"/>
      <c r="AB47" s="10"/>
      <c r="AC47" s="10"/>
      <c r="AE47" s="10"/>
      <c r="AG47" s="15"/>
      <c r="AH47" s="40"/>
      <c r="AI47" s="10"/>
      <c r="AJ47" s="15"/>
      <c r="AK47" s="40"/>
      <c r="AL47" s="40"/>
      <c r="AM47" s="10"/>
      <c r="AN47" s="16"/>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10"/>
      <c r="BQ47" s="10"/>
      <c r="BR47" s="10"/>
      <c r="BS47" s="10"/>
      <c r="BT47" s="10"/>
      <c r="BU47" s="10"/>
      <c r="BV47" s="10"/>
      <c r="BW47" s="10"/>
      <c r="BX47" s="10"/>
      <c r="BY47" s="10"/>
      <c r="BZ47" s="10"/>
      <c r="CA47" s="10"/>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10"/>
      <c r="DM47" s="10"/>
      <c r="DN47" s="10"/>
      <c r="DO47" s="10"/>
      <c r="DP47" s="10"/>
      <c r="DQ47" s="10"/>
      <c r="DR47" s="10"/>
      <c r="DS47" s="10"/>
      <c r="DT47" s="10"/>
      <c r="DU47" s="10"/>
      <c r="DW47" s="10"/>
      <c r="DX47" s="10"/>
      <c r="DY47" s="10"/>
      <c r="DZ47" s="10"/>
      <c r="EA47" s="10"/>
      <c r="EB47" s="10"/>
      <c r="EC47" s="10"/>
      <c r="ED47" s="10"/>
      <c r="EE47" s="10"/>
      <c r="EF47" s="10"/>
    </row>
    <row r="48" spans="4:136" x14ac:dyDescent="0.2">
      <c r="D48" s="10"/>
      <c r="E48" s="10"/>
      <c r="F48" s="10"/>
      <c r="G48" s="10"/>
      <c r="I48" s="10"/>
      <c r="J48" s="10"/>
      <c r="K48" s="10"/>
      <c r="L48" s="10"/>
      <c r="M48" s="10"/>
      <c r="N48" s="10"/>
      <c r="O48" s="10"/>
      <c r="P48" s="10"/>
      <c r="Q48" s="10"/>
      <c r="S48" s="10"/>
      <c r="T48" s="10"/>
      <c r="U48" s="10"/>
      <c r="W48" s="10"/>
      <c r="X48" s="10"/>
      <c r="Y48" s="10"/>
      <c r="Z48" s="10"/>
      <c r="AB48" s="10"/>
      <c r="AC48" s="10"/>
      <c r="AE48" s="10"/>
      <c r="AG48" s="15"/>
      <c r="AH48" s="40"/>
      <c r="AI48" s="10"/>
      <c r="AJ48" s="15"/>
      <c r="AK48" s="40"/>
      <c r="AL48" s="40"/>
      <c r="AM48" s="10"/>
      <c r="AN48" s="16"/>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10"/>
      <c r="BQ48" s="10"/>
      <c r="BR48" s="10"/>
      <c r="BS48" s="10"/>
      <c r="BT48" s="10"/>
      <c r="BU48" s="10"/>
      <c r="BV48" s="10"/>
      <c r="BW48" s="10"/>
      <c r="BX48" s="10"/>
      <c r="BY48" s="10"/>
      <c r="BZ48" s="10"/>
      <c r="CA48" s="10"/>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10"/>
      <c r="DM48" s="10"/>
      <c r="DN48" s="10"/>
      <c r="DO48" s="10"/>
      <c r="DP48" s="10"/>
      <c r="DQ48" s="10"/>
      <c r="DR48" s="10"/>
      <c r="DS48" s="10"/>
      <c r="DT48" s="10"/>
      <c r="DU48" s="10"/>
      <c r="DW48" s="10"/>
      <c r="DX48" s="10"/>
      <c r="DY48" s="10"/>
      <c r="DZ48" s="10"/>
      <c r="EA48" s="10"/>
      <c r="EB48" s="10"/>
      <c r="EC48" s="10"/>
      <c r="ED48" s="10"/>
      <c r="EE48" s="10"/>
      <c r="EF48" s="10"/>
    </row>
    <row r="49" spans="4:136" x14ac:dyDescent="0.2">
      <c r="D49" s="10"/>
      <c r="E49" s="10"/>
      <c r="F49" s="10"/>
      <c r="G49" s="10"/>
      <c r="I49" s="10"/>
      <c r="J49" s="10"/>
      <c r="K49" s="10"/>
      <c r="L49" s="10"/>
      <c r="M49" s="10"/>
      <c r="N49" s="10"/>
      <c r="O49" s="10"/>
      <c r="P49" s="10"/>
      <c r="Q49" s="10"/>
      <c r="S49" s="10"/>
      <c r="T49" s="10"/>
      <c r="U49" s="10"/>
      <c r="W49" s="10"/>
      <c r="X49" s="10"/>
      <c r="Y49" s="10"/>
      <c r="Z49" s="10"/>
      <c r="AB49" s="10"/>
      <c r="AC49" s="10"/>
      <c r="AE49" s="10"/>
      <c r="AG49" s="15"/>
      <c r="AH49" s="40"/>
      <c r="AI49" s="10"/>
      <c r="AJ49" s="15"/>
      <c r="AK49" s="40"/>
      <c r="AL49" s="40"/>
      <c r="AM49" s="10"/>
      <c r="AN49" s="16"/>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2">
      <c r="D50" s="10"/>
      <c r="E50" s="10"/>
      <c r="F50" s="10"/>
      <c r="G50" s="10"/>
      <c r="I50" s="10"/>
      <c r="J50" s="10"/>
      <c r="K50" s="10"/>
      <c r="L50" s="10"/>
      <c r="M50" s="10"/>
      <c r="N50" s="10"/>
      <c r="O50" s="10"/>
      <c r="P50" s="10"/>
      <c r="Q50" s="10"/>
      <c r="S50" s="10"/>
      <c r="T50" s="10"/>
      <c r="U50" s="10"/>
      <c r="W50" s="10"/>
      <c r="X50" s="10"/>
      <c r="Y50" s="10"/>
      <c r="Z50" s="10"/>
      <c r="AB50" s="10"/>
      <c r="AC50" s="10"/>
      <c r="AE50" s="10"/>
      <c r="AG50" s="15"/>
      <c r="AH50" s="40"/>
      <c r="AI50" s="10"/>
      <c r="AJ50" s="15"/>
      <c r="AK50" s="40"/>
      <c r="AL50" s="40"/>
      <c r="AM50" s="10"/>
      <c r="AN50" s="16"/>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
      <c r="D51" s="10"/>
      <c r="E51" s="10"/>
      <c r="F51" s="10"/>
      <c r="G51" s="10"/>
      <c r="I51" s="10"/>
      <c r="J51" s="10"/>
      <c r="K51" s="10"/>
      <c r="L51" s="10"/>
      <c r="M51" s="10"/>
      <c r="N51" s="10"/>
      <c r="O51" s="10"/>
      <c r="P51" s="10"/>
      <c r="Q51" s="10"/>
      <c r="S51" s="10"/>
      <c r="T51" s="10"/>
      <c r="U51" s="10"/>
      <c r="W51" s="10"/>
      <c r="X51" s="10"/>
      <c r="Y51" s="10"/>
      <c r="Z51" s="10"/>
      <c r="AB51" s="10"/>
      <c r="AC51" s="10"/>
      <c r="AE51" s="10"/>
      <c r="AG51" s="15"/>
      <c r="AH51" s="40"/>
      <c r="AI51" s="10"/>
      <c r="AJ51" s="15"/>
      <c r="AK51" s="40"/>
      <c r="AL51" s="40"/>
      <c r="AM51" s="10"/>
      <c r="AN51" s="16"/>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0"/>
      <c r="F52" s="10"/>
      <c r="G52" s="10"/>
      <c r="I52" s="10"/>
      <c r="J52" s="10"/>
      <c r="K52" s="10"/>
      <c r="L52" s="10"/>
      <c r="M52" s="10"/>
      <c r="N52" s="10"/>
      <c r="O52" s="10"/>
      <c r="P52" s="10"/>
      <c r="Q52" s="10"/>
      <c r="S52" s="10"/>
      <c r="T52" s="10"/>
      <c r="U52" s="10"/>
      <c r="W52" s="10"/>
      <c r="X52" s="10"/>
      <c r="Y52" s="10"/>
      <c r="Z52" s="10"/>
      <c r="AB52" s="10"/>
      <c r="AC52" s="10"/>
      <c r="AE52" s="10"/>
      <c r="AG52" s="15"/>
      <c r="AH52" s="40"/>
      <c r="AI52" s="10"/>
      <c r="AJ52" s="15"/>
      <c r="AK52" s="40"/>
      <c r="AL52" s="40"/>
      <c r="AM52" s="10"/>
      <c r="AN52" s="16"/>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0"/>
      <c r="F53" s="10"/>
      <c r="G53" s="10"/>
      <c r="I53" s="10"/>
      <c r="J53" s="10"/>
      <c r="K53" s="10"/>
      <c r="L53" s="10"/>
      <c r="M53" s="10"/>
      <c r="N53" s="10"/>
      <c r="O53" s="10"/>
      <c r="P53" s="10"/>
      <c r="Q53" s="10"/>
      <c r="S53" s="10"/>
      <c r="T53" s="10"/>
      <c r="U53" s="10"/>
      <c r="W53" s="10"/>
      <c r="X53" s="10"/>
      <c r="Y53" s="10"/>
      <c r="Z53" s="10"/>
      <c r="AB53" s="10"/>
      <c r="AC53" s="10"/>
      <c r="AE53" s="10"/>
      <c r="AG53" s="15"/>
      <c r="AH53" s="40"/>
      <c r="AI53" s="10"/>
      <c r="AJ53" s="15"/>
      <c r="AK53" s="40"/>
      <c r="AL53" s="40"/>
      <c r="AM53" s="10"/>
      <c r="AN53" s="16"/>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0"/>
      <c r="F54" s="10"/>
      <c r="G54" s="10"/>
      <c r="I54" s="10"/>
      <c r="J54" s="10"/>
      <c r="K54" s="10"/>
      <c r="L54" s="10"/>
      <c r="M54" s="10"/>
      <c r="N54" s="10"/>
      <c r="O54" s="10"/>
      <c r="P54" s="10"/>
      <c r="Q54" s="10"/>
      <c r="S54" s="10"/>
      <c r="T54" s="10"/>
      <c r="U54" s="10"/>
      <c r="W54" s="10"/>
      <c r="X54" s="10"/>
      <c r="Y54" s="10"/>
      <c r="Z54" s="10"/>
      <c r="AB54" s="10"/>
      <c r="AC54" s="10"/>
      <c r="AE54" s="10"/>
      <c r="AG54" s="15"/>
      <c r="AH54" s="40"/>
      <c r="AI54" s="10"/>
      <c r="AJ54" s="15"/>
      <c r="AK54" s="40"/>
      <c r="AL54" s="40"/>
      <c r="AM54" s="10"/>
      <c r="AN54" s="16"/>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0"/>
      <c r="F55" s="10"/>
      <c r="G55" s="10"/>
      <c r="I55" s="10"/>
      <c r="J55" s="10"/>
      <c r="K55" s="10"/>
      <c r="L55" s="10"/>
      <c r="M55" s="10"/>
      <c r="N55" s="10"/>
      <c r="O55" s="10"/>
      <c r="P55" s="10"/>
      <c r="Q55" s="10"/>
      <c r="S55" s="10"/>
      <c r="T55" s="10"/>
      <c r="U55" s="10"/>
      <c r="W55" s="10"/>
      <c r="X55" s="10"/>
      <c r="Y55" s="10"/>
      <c r="Z55" s="10"/>
      <c r="AB55" s="10"/>
      <c r="AC55" s="10"/>
      <c r="AE55" s="10"/>
      <c r="AG55" s="15"/>
      <c r="AH55" s="40"/>
      <c r="AI55" s="10"/>
      <c r="AJ55" s="15"/>
      <c r="AK55" s="40"/>
      <c r="AL55" s="40"/>
      <c r="AM55" s="10"/>
      <c r="AN55" s="16"/>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0"/>
      <c r="F56" s="10"/>
      <c r="G56" s="10"/>
      <c r="I56" s="10"/>
      <c r="J56" s="10"/>
      <c r="K56" s="10"/>
      <c r="L56" s="10"/>
      <c r="M56" s="10"/>
      <c r="N56" s="10"/>
      <c r="O56" s="10"/>
      <c r="P56" s="10"/>
      <c r="Q56" s="10"/>
      <c r="S56" s="10"/>
      <c r="T56" s="10"/>
      <c r="U56" s="10"/>
      <c r="W56" s="10"/>
      <c r="X56" s="10"/>
      <c r="Y56" s="10"/>
      <c r="Z56" s="10"/>
      <c r="AB56" s="10"/>
      <c r="AC56" s="10"/>
      <c r="AE56" s="10"/>
      <c r="AG56" s="15"/>
      <c r="AH56" s="40"/>
      <c r="AI56" s="10"/>
      <c r="AJ56" s="15"/>
      <c r="AK56" s="40"/>
      <c r="AL56" s="40"/>
      <c r="AM56" s="10"/>
      <c r="AN56" s="16"/>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0"/>
      <c r="F57" s="10"/>
      <c r="G57" s="10"/>
      <c r="I57" s="10"/>
      <c r="J57" s="10"/>
      <c r="K57" s="10"/>
      <c r="L57" s="10"/>
      <c r="M57" s="10"/>
      <c r="N57" s="10"/>
      <c r="O57" s="10"/>
      <c r="P57" s="10"/>
      <c r="Q57" s="10"/>
      <c r="S57" s="10"/>
      <c r="T57" s="10"/>
      <c r="U57" s="10"/>
      <c r="W57" s="10"/>
      <c r="X57" s="10"/>
      <c r="Y57" s="10"/>
      <c r="Z57" s="10"/>
      <c r="AB57" s="10"/>
      <c r="AC57" s="10"/>
      <c r="AE57" s="10"/>
      <c r="AG57" s="15"/>
      <c r="AH57" s="40"/>
      <c r="AI57" s="10"/>
      <c r="AJ57" s="15"/>
      <c r="AK57" s="40"/>
      <c r="AL57" s="40"/>
      <c r="AM57" s="10"/>
      <c r="AN57" s="16"/>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0"/>
      <c r="F58" s="10"/>
      <c r="G58" s="10"/>
      <c r="I58" s="10"/>
      <c r="J58" s="10"/>
      <c r="K58" s="10"/>
      <c r="L58" s="10"/>
      <c r="M58" s="10"/>
      <c r="N58" s="10"/>
      <c r="O58" s="10"/>
      <c r="P58" s="10"/>
      <c r="Q58" s="10"/>
      <c r="S58" s="10"/>
      <c r="T58" s="10"/>
      <c r="U58" s="10"/>
      <c r="W58" s="10"/>
      <c r="X58" s="10"/>
      <c r="Y58" s="10"/>
      <c r="Z58" s="10"/>
      <c r="AB58" s="10"/>
      <c r="AC58" s="10"/>
      <c r="AE58" s="10"/>
      <c r="AG58" s="15"/>
      <c r="AH58" s="40"/>
      <c r="AI58" s="10"/>
      <c r="AJ58" s="15"/>
      <c r="AK58" s="40"/>
      <c r="AL58" s="40"/>
      <c r="AM58" s="10"/>
      <c r="AN58" s="16"/>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0"/>
      <c r="F59" s="10"/>
      <c r="G59" s="10"/>
      <c r="I59" s="10"/>
      <c r="J59" s="10"/>
      <c r="K59" s="10"/>
      <c r="L59" s="10"/>
      <c r="M59" s="10"/>
      <c r="N59" s="10"/>
      <c r="O59" s="10"/>
      <c r="P59" s="10"/>
      <c r="Q59" s="10"/>
      <c r="S59" s="10"/>
      <c r="T59" s="10"/>
      <c r="U59" s="10"/>
      <c r="W59" s="10"/>
      <c r="X59" s="10"/>
      <c r="Y59" s="10"/>
      <c r="Z59" s="10"/>
      <c r="AB59" s="10"/>
      <c r="AC59" s="10"/>
      <c r="AE59" s="10"/>
      <c r="AG59" s="15"/>
      <c r="AH59" s="40"/>
      <c r="AI59" s="10"/>
      <c r="AJ59" s="15"/>
      <c r="AK59" s="40"/>
      <c r="AL59" s="40"/>
      <c r="AM59" s="10"/>
      <c r="AN59" s="16"/>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0"/>
      <c r="F60" s="10"/>
      <c r="G60" s="10"/>
      <c r="I60" s="10"/>
      <c r="J60" s="10"/>
      <c r="K60" s="10"/>
      <c r="L60" s="10"/>
      <c r="M60" s="10"/>
      <c r="N60" s="10"/>
      <c r="O60" s="10"/>
      <c r="P60" s="10"/>
      <c r="Q60" s="10"/>
      <c r="S60" s="10"/>
      <c r="T60" s="10"/>
      <c r="U60" s="10"/>
      <c r="W60" s="10"/>
      <c r="X60" s="10"/>
      <c r="Y60" s="10"/>
      <c r="Z60" s="10"/>
      <c r="AB60" s="10"/>
      <c r="AC60" s="10"/>
      <c r="AE60" s="10"/>
      <c r="AG60" s="15"/>
      <c r="AH60" s="40"/>
      <c r="AI60" s="10"/>
      <c r="AJ60" s="15"/>
      <c r="AK60" s="40"/>
      <c r="AL60" s="40"/>
      <c r="AM60" s="10"/>
      <c r="AN60" s="16"/>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0"/>
      <c r="F61" s="10"/>
      <c r="G61" s="10"/>
      <c r="I61" s="10"/>
      <c r="J61" s="10"/>
      <c r="K61" s="10"/>
      <c r="L61" s="10"/>
      <c r="M61" s="10"/>
      <c r="N61" s="10"/>
      <c r="O61" s="10"/>
      <c r="P61" s="10"/>
      <c r="Q61" s="10"/>
      <c r="S61" s="10"/>
      <c r="T61" s="10"/>
      <c r="U61" s="10"/>
      <c r="W61" s="10"/>
      <c r="X61" s="10"/>
      <c r="Y61" s="10"/>
      <c r="Z61" s="10"/>
      <c r="AB61" s="10"/>
      <c r="AC61" s="10"/>
      <c r="AE61" s="10"/>
      <c r="AG61" s="15"/>
      <c r="AH61" s="40"/>
      <c r="AI61" s="10"/>
      <c r="AJ61" s="15"/>
      <c r="AK61" s="40"/>
      <c r="AL61" s="40"/>
      <c r="AM61" s="10"/>
      <c r="AN61" s="16"/>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0"/>
      <c r="F62" s="10"/>
      <c r="G62" s="10"/>
      <c r="I62" s="10"/>
      <c r="J62" s="10"/>
      <c r="K62" s="10"/>
      <c r="L62" s="10"/>
      <c r="M62" s="10"/>
      <c r="N62" s="10"/>
      <c r="O62" s="10"/>
      <c r="P62" s="10"/>
      <c r="Q62" s="10"/>
      <c r="S62" s="10"/>
      <c r="T62" s="10"/>
      <c r="U62" s="10"/>
      <c r="W62" s="10"/>
      <c r="X62" s="10"/>
      <c r="Y62" s="10"/>
      <c r="Z62" s="10"/>
      <c r="AB62" s="10"/>
      <c r="AC62" s="10"/>
      <c r="AE62" s="10"/>
      <c r="AG62" s="15"/>
      <c r="AH62" s="40"/>
      <c r="AI62" s="10"/>
      <c r="AJ62" s="15"/>
      <c r="AK62" s="40"/>
      <c r="AL62" s="40"/>
      <c r="AM62" s="10"/>
      <c r="AN62" s="16"/>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0"/>
      <c r="F63" s="10"/>
      <c r="G63" s="10"/>
      <c r="I63" s="10"/>
      <c r="J63" s="10"/>
      <c r="K63" s="10"/>
      <c r="L63" s="10"/>
      <c r="M63" s="10"/>
      <c r="N63" s="10"/>
      <c r="O63" s="10"/>
      <c r="P63" s="10"/>
      <c r="Q63" s="10"/>
      <c r="S63" s="10"/>
      <c r="T63" s="10"/>
      <c r="U63" s="10"/>
      <c r="W63" s="10"/>
      <c r="X63" s="10"/>
      <c r="Y63" s="10"/>
      <c r="Z63" s="10"/>
      <c r="AB63" s="10"/>
      <c r="AC63" s="10"/>
      <c r="AE63" s="10"/>
      <c r="AG63" s="15"/>
      <c r="AH63" s="40"/>
      <c r="AI63" s="10"/>
      <c r="AJ63" s="15"/>
      <c r="AK63" s="40"/>
      <c r="AL63" s="40"/>
      <c r="AM63" s="10"/>
      <c r="AN63" s="16"/>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0"/>
      <c r="F64" s="10"/>
      <c r="G64" s="10"/>
      <c r="I64" s="10"/>
      <c r="J64" s="10"/>
      <c r="K64" s="10"/>
      <c r="L64" s="10"/>
      <c r="M64" s="10"/>
      <c r="N64" s="10"/>
      <c r="O64" s="10"/>
      <c r="P64" s="10"/>
      <c r="Q64" s="10"/>
      <c r="S64" s="10"/>
      <c r="T64" s="10"/>
      <c r="U64" s="10"/>
      <c r="W64" s="10"/>
      <c r="X64" s="10"/>
      <c r="Y64" s="10"/>
      <c r="Z64" s="10"/>
      <c r="AB64" s="10"/>
      <c r="AC64" s="10"/>
      <c r="AE64" s="10"/>
      <c r="AG64" s="15"/>
      <c r="AH64" s="40"/>
      <c r="AI64" s="10"/>
      <c r="AJ64" s="15"/>
      <c r="AK64" s="40"/>
      <c r="AL64" s="40"/>
      <c r="AM64" s="10"/>
      <c r="AN64" s="16"/>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0"/>
      <c r="F65" s="10"/>
      <c r="G65" s="10"/>
      <c r="I65" s="10"/>
      <c r="J65" s="10"/>
      <c r="K65" s="10"/>
      <c r="L65" s="10"/>
      <c r="M65" s="10"/>
      <c r="N65" s="10"/>
      <c r="O65" s="10"/>
      <c r="P65" s="10"/>
      <c r="Q65" s="10"/>
      <c r="S65" s="10"/>
      <c r="T65" s="10"/>
      <c r="U65" s="10"/>
      <c r="W65" s="10"/>
      <c r="X65" s="10"/>
      <c r="Y65" s="10"/>
      <c r="Z65" s="10"/>
      <c r="AB65" s="10"/>
      <c r="AC65" s="10"/>
      <c r="AE65" s="10"/>
      <c r="AG65" s="15"/>
      <c r="AH65" s="40"/>
      <c r="AI65" s="10"/>
      <c r="AJ65" s="15"/>
      <c r="AK65" s="40"/>
      <c r="AL65" s="40"/>
      <c r="AM65" s="10"/>
      <c r="AN65" s="16"/>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0"/>
      <c r="F66" s="10"/>
      <c r="G66" s="10"/>
      <c r="I66" s="10"/>
      <c r="J66" s="10"/>
      <c r="K66" s="10"/>
      <c r="L66" s="10"/>
      <c r="M66" s="10"/>
      <c r="N66" s="10"/>
      <c r="O66" s="10"/>
      <c r="P66" s="10"/>
      <c r="Q66" s="10"/>
      <c r="S66" s="10"/>
      <c r="T66" s="10"/>
      <c r="U66" s="10"/>
      <c r="W66" s="10"/>
      <c r="X66" s="10"/>
      <c r="Y66" s="10"/>
      <c r="Z66" s="10"/>
      <c r="AB66" s="10"/>
      <c r="AC66" s="10"/>
      <c r="AE66" s="10"/>
      <c r="AG66" s="15"/>
      <c r="AH66" s="40"/>
      <c r="AI66" s="10"/>
      <c r="AJ66" s="15"/>
      <c r="AK66" s="40"/>
      <c r="AL66" s="40"/>
      <c r="AM66" s="10"/>
      <c r="AN66" s="16"/>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0"/>
      <c r="F67" s="10"/>
      <c r="G67" s="10"/>
      <c r="I67" s="10"/>
      <c r="J67" s="10"/>
      <c r="K67" s="10"/>
      <c r="L67" s="10"/>
      <c r="M67" s="10"/>
      <c r="N67" s="10"/>
      <c r="O67" s="10"/>
      <c r="P67" s="10"/>
      <c r="Q67" s="10"/>
      <c r="S67" s="10"/>
      <c r="T67" s="10"/>
      <c r="U67" s="10"/>
      <c r="W67" s="10"/>
      <c r="X67" s="10"/>
      <c r="Y67" s="10"/>
      <c r="Z67" s="10"/>
      <c r="AB67" s="10"/>
      <c r="AC67" s="10"/>
      <c r="AE67" s="10"/>
      <c r="AG67" s="15"/>
      <c r="AH67" s="40"/>
      <c r="AI67" s="10"/>
      <c r="AJ67" s="15"/>
      <c r="AK67" s="40"/>
      <c r="AL67" s="40"/>
      <c r="AM67" s="10"/>
      <c r="AN67" s="16"/>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0"/>
      <c r="F68" s="10"/>
      <c r="G68" s="10"/>
      <c r="I68" s="10"/>
      <c r="J68" s="10"/>
      <c r="K68" s="10"/>
      <c r="L68" s="10"/>
      <c r="M68" s="10"/>
      <c r="N68" s="10"/>
      <c r="O68" s="10"/>
      <c r="P68" s="10"/>
      <c r="Q68" s="10"/>
      <c r="S68" s="10"/>
      <c r="T68" s="10"/>
      <c r="U68" s="10"/>
      <c r="W68" s="10"/>
      <c r="X68" s="10"/>
      <c r="Y68" s="10"/>
      <c r="Z68" s="10"/>
      <c r="AB68" s="10"/>
      <c r="AC68" s="10"/>
      <c r="AE68" s="10"/>
      <c r="AG68" s="15"/>
      <c r="AH68" s="40"/>
      <c r="AI68" s="10"/>
      <c r="AJ68" s="15"/>
      <c r="AK68" s="40"/>
      <c r="AL68" s="40"/>
      <c r="AM68" s="10"/>
      <c r="AN68" s="16"/>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0"/>
      <c r="F69" s="10"/>
      <c r="G69" s="10"/>
      <c r="I69" s="10"/>
      <c r="J69" s="10"/>
      <c r="K69" s="10"/>
      <c r="L69" s="10"/>
      <c r="M69" s="10"/>
      <c r="N69" s="10"/>
      <c r="O69" s="10"/>
      <c r="P69" s="10"/>
      <c r="Q69" s="10"/>
      <c r="S69" s="10"/>
      <c r="T69" s="10"/>
      <c r="U69" s="10"/>
      <c r="W69" s="10"/>
      <c r="X69" s="10"/>
      <c r="Y69" s="10"/>
      <c r="Z69" s="10"/>
      <c r="AB69" s="10"/>
      <c r="AC69" s="10"/>
      <c r="AE69" s="10"/>
      <c r="AG69" s="15"/>
      <c r="AH69" s="40"/>
      <c r="AI69" s="10"/>
      <c r="AJ69" s="15"/>
      <c r="AK69" s="40"/>
      <c r="AL69" s="40"/>
      <c r="AM69" s="10"/>
      <c r="AN69" s="16"/>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0"/>
      <c r="F70" s="10"/>
      <c r="G70" s="10"/>
      <c r="I70" s="10"/>
      <c r="J70" s="10"/>
      <c r="K70" s="10"/>
      <c r="L70" s="10"/>
      <c r="M70" s="10"/>
      <c r="N70" s="10"/>
      <c r="O70" s="10"/>
      <c r="P70" s="10"/>
      <c r="Q70" s="10"/>
      <c r="S70" s="10"/>
      <c r="T70" s="10"/>
      <c r="U70" s="10"/>
      <c r="W70" s="10"/>
      <c r="X70" s="10"/>
      <c r="Y70" s="10"/>
      <c r="Z70" s="10"/>
      <c r="AB70" s="10"/>
      <c r="AC70" s="10"/>
      <c r="AE70" s="10"/>
      <c r="AG70" s="15"/>
      <c r="AH70" s="40"/>
      <c r="AI70" s="10"/>
      <c r="AJ70" s="15"/>
      <c r="AK70" s="40"/>
      <c r="AL70" s="40"/>
      <c r="AM70" s="10"/>
      <c r="AN70" s="16"/>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0"/>
      <c r="F71" s="10"/>
      <c r="G71" s="10"/>
      <c r="I71" s="10"/>
      <c r="J71" s="10"/>
      <c r="K71" s="10"/>
      <c r="L71" s="10"/>
      <c r="M71" s="10"/>
      <c r="N71" s="10"/>
      <c r="O71" s="10"/>
      <c r="P71" s="10"/>
      <c r="Q71" s="10"/>
      <c r="S71" s="10"/>
      <c r="T71" s="10"/>
      <c r="U71" s="10"/>
      <c r="W71" s="10"/>
      <c r="X71" s="10"/>
      <c r="Y71" s="10"/>
      <c r="Z71" s="10"/>
      <c r="AB71" s="10"/>
      <c r="AC71" s="10"/>
      <c r="AE71" s="10"/>
      <c r="AG71" s="15"/>
      <c r="AH71" s="40"/>
      <c r="AI71" s="10"/>
      <c r="AJ71" s="15"/>
      <c r="AK71" s="40"/>
      <c r="AL71" s="40"/>
      <c r="AM71" s="10"/>
      <c r="AN71" s="16"/>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0"/>
      <c r="F72" s="10"/>
      <c r="G72" s="10"/>
      <c r="I72" s="10"/>
      <c r="J72" s="10"/>
      <c r="K72" s="10"/>
      <c r="L72" s="10"/>
      <c r="M72" s="10"/>
      <c r="N72" s="10"/>
      <c r="O72" s="10"/>
      <c r="P72" s="10"/>
      <c r="Q72" s="10"/>
      <c r="S72" s="10"/>
      <c r="T72" s="10"/>
      <c r="U72" s="10"/>
      <c r="W72" s="10"/>
      <c r="X72" s="10"/>
      <c r="Y72" s="10"/>
      <c r="Z72" s="10"/>
      <c r="AB72" s="10"/>
      <c r="AC72" s="10"/>
      <c r="AE72" s="10"/>
      <c r="AG72" s="15"/>
      <c r="AH72" s="40"/>
      <c r="AI72" s="10"/>
      <c r="AJ72" s="15"/>
      <c r="AK72" s="40"/>
      <c r="AL72" s="40"/>
      <c r="AM72" s="10"/>
      <c r="AN72" s="16"/>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0"/>
      <c r="F73" s="10"/>
      <c r="G73" s="10"/>
      <c r="I73" s="10"/>
      <c r="J73" s="10"/>
      <c r="K73" s="10"/>
      <c r="L73" s="10"/>
      <c r="M73" s="10"/>
      <c r="N73" s="10"/>
      <c r="O73" s="10"/>
      <c r="P73" s="10"/>
      <c r="Q73" s="10"/>
      <c r="S73" s="10"/>
      <c r="T73" s="10"/>
      <c r="U73" s="10"/>
      <c r="W73" s="10"/>
      <c r="X73" s="10"/>
      <c r="Y73" s="10"/>
      <c r="Z73" s="10"/>
      <c r="AB73" s="10"/>
      <c r="AC73" s="10"/>
      <c r="AE73" s="10"/>
      <c r="AG73" s="15"/>
      <c r="AH73" s="40"/>
      <c r="AI73" s="10"/>
      <c r="AJ73" s="15"/>
      <c r="AK73" s="40"/>
      <c r="AL73" s="40"/>
      <c r="AM73" s="10"/>
      <c r="AN73" s="16"/>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0"/>
      <c r="F74" s="10"/>
      <c r="G74" s="10"/>
      <c r="I74" s="10"/>
      <c r="J74" s="10"/>
      <c r="K74" s="10"/>
      <c r="L74" s="10"/>
      <c r="M74" s="10"/>
      <c r="N74" s="10"/>
      <c r="O74" s="10"/>
      <c r="P74" s="10"/>
      <c r="Q74" s="10"/>
      <c r="S74" s="10"/>
      <c r="T74" s="10"/>
      <c r="U74" s="10"/>
      <c r="W74" s="10"/>
      <c r="X74" s="10"/>
      <c r="Y74" s="10"/>
      <c r="Z74" s="10"/>
      <c r="AB74" s="10"/>
      <c r="AC74" s="10"/>
      <c r="AE74" s="10"/>
      <c r="AG74" s="15"/>
      <c r="AH74" s="40"/>
      <c r="AI74" s="10"/>
      <c r="AJ74" s="15"/>
      <c r="AK74" s="40"/>
      <c r="AL74" s="40"/>
      <c r="AM74" s="10"/>
      <c r="AN74" s="16"/>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0"/>
      <c r="F75" s="10"/>
      <c r="G75" s="10"/>
      <c r="I75" s="10"/>
      <c r="J75" s="10"/>
      <c r="K75" s="10"/>
      <c r="L75" s="10"/>
      <c r="M75" s="10"/>
      <c r="N75" s="10"/>
      <c r="O75" s="10"/>
      <c r="P75" s="10"/>
      <c r="Q75" s="10"/>
      <c r="S75" s="10"/>
      <c r="T75" s="10"/>
      <c r="U75" s="10"/>
      <c r="W75" s="10"/>
      <c r="X75" s="10"/>
      <c r="Y75" s="10"/>
      <c r="Z75" s="10"/>
      <c r="AB75" s="10"/>
      <c r="AC75" s="10"/>
      <c r="AE75" s="10"/>
      <c r="AG75" s="15"/>
      <c r="AH75" s="40"/>
      <c r="AI75" s="10"/>
      <c r="AJ75" s="15"/>
      <c r="AK75" s="40"/>
      <c r="AL75" s="40"/>
      <c r="AM75" s="10"/>
      <c r="AN75" s="16"/>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0"/>
      <c r="F76" s="10"/>
      <c r="G76" s="10"/>
      <c r="I76" s="10"/>
      <c r="J76" s="10"/>
      <c r="K76" s="10"/>
      <c r="L76" s="10"/>
      <c r="M76" s="10"/>
      <c r="N76" s="10"/>
      <c r="O76" s="10"/>
      <c r="P76" s="10"/>
      <c r="Q76" s="10"/>
      <c r="S76" s="10"/>
      <c r="T76" s="10"/>
      <c r="U76" s="10"/>
      <c r="W76" s="10"/>
      <c r="X76" s="10"/>
      <c r="Y76" s="10"/>
      <c r="Z76" s="10"/>
      <c r="AB76" s="10"/>
      <c r="AC76" s="10"/>
      <c r="AE76" s="10"/>
      <c r="AG76" s="15"/>
      <c r="AH76" s="40"/>
      <c r="AI76" s="10"/>
      <c r="AJ76" s="15"/>
      <c r="AK76" s="40"/>
      <c r="AL76" s="40"/>
      <c r="AM76" s="10"/>
      <c r="AN76" s="16"/>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0"/>
      <c r="F77" s="10"/>
      <c r="G77" s="10"/>
      <c r="I77" s="10"/>
      <c r="J77" s="10"/>
      <c r="K77" s="10"/>
      <c r="L77" s="10"/>
      <c r="M77" s="10"/>
      <c r="N77" s="10"/>
      <c r="O77" s="10"/>
      <c r="P77" s="10"/>
      <c r="Q77" s="10"/>
      <c r="S77" s="10"/>
      <c r="T77" s="10"/>
      <c r="U77" s="10"/>
      <c r="W77" s="10"/>
      <c r="X77" s="10"/>
      <c r="Y77" s="10"/>
      <c r="Z77" s="10"/>
      <c r="AB77" s="10"/>
      <c r="AC77" s="10"/>
      <c r="AE77" s="10"/>
      <c r="AG77" s="15"/>
      <c r="AH77" s="40"/>
      <c r="AI77" s="10"/>
      <c r="AJ77" s="15"/>
      <c r="AK77" s="40"/>
      <c r="AL77" s="40"/>
      <c r="AM77" s="10"/>
      <c r="AN77" s="16"/>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0"/>
      <c r="F78" s="10"/>
      <c r="G78" s="10"/>
      <c r="I78" s="10"/>
      <c r="J78" s="10"/>
      <c r="K78" s="10"/>
      <c r="L78" s="10"/>
      <c r="M78" s="10"/>
      <c r="N78" s="10"/>
      <c r="O78" s="10"/>
      <c r="P78" s="10"/>
      <c r="Q78" s="10"/>
      <c r="S78" s="10"/>
      <c r="T78" s="10"/>
      <c r="U78" s="10"/>
      <c r="W78" s="10"/>
      <c r="X78" s="10"/>
      <c r="Y78" s="10"/>
      <c r="Z78" s="10"/>
      <c r="AB78" s="10"/>
      <c r="AC78" s="10"/>
      <c r="AE78" s="10"/>
      <c r="AG78" s="15"/>
      <c r="AH78" s="40"/>
      <c r="AI78" s="10"/>
      <c r="AJ78" s="15"/>
      <c r="AK78" s="40"/>
      <c r="AL78" s="40"/>
      <c r="AM78" s="10"/>
      <c r="AN78" s="16"/>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0"/>
      <c r="F79" s="10"/>
      <c r="G79" s="10"/>
      <c r="I79" s="10"/>
      <c r="J79" s="10"/>
      <c r="K79" s="10"/>
      <c r="L79" s="10"/>
      <c r="M79" s="10"/>
      <c r="N79" s="10"/>
      <c r="O79" s="10"/>
      <c r="P79" s="10"/>
      <c r="Q79" s="10"/>
      <c r="S79" s="10"/>
      <c r="T79" s="10"/>
      <c r="U79" s="10"/>
      <c r="W79" s="10"/>
      <c r="X79" s="10"/>
      <c r="Y79" s="10"/>
      <c r="Z79" s="10"/>
      <c r="AB79" s="10"/>
      <c r="AC79" s="10"/>
      <c r="AE79" s="10"/>
      <c r="AG79" s="15"/>
      <c r="AH79" s="40"/>
      <c r="AI79" s="10"/>
      <c r="AJ79" s="15"/>
      <c r="AK79" s="40"/>
      <c r="AL79" s="40"/>
      <c r="AM79" s="10"/>
      <c r="AN79" s="16"/>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0"/>
      <c r="F80" s="10"/>
      <c r="G80" s="10"/>
      <c r="I80" s="10"/>
      <c r="J80" s="10"/>
      <c r="K80" s="10"/>
      <c r="L80" s="10"/>
      <c r="M80" s="10"/>
      <c r="N80" s="10"/>
      <c r="O80" s="10"/>
      <c r="P80" s="10"/>
      <c r="Q80" s="10"/>
      <c r="S80" s="10"/>
      <c r="T80" s="10"/>
      <c r="U80" s="10"/>
      <c r="W80" s="10"/>
      <c r="X80" s="10"/>
      <c r="Y80" s="10"/>
      <c r="Z80" s="10"/>
      <c r="AB80" s="10"/>
      <c r="AC80" s="10"/>
      <c r="AE80" s="10"/>
      <c r="AG80" s="15"/>
      <c r="AH80" s="40"/>
      <c r="AI80" s="10"/>
      <c r="AJ80" s="15"/>
      <c r="AK80" s="40"/>
      <c r="AL80" s="40"/>
      <c r="AM80" s="10"/>
      <c r="AN80" s="16"/>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0"/>
      <c r="F81" s="10"/>
      <c r="G81" s="10"/>
      <c r="I81" s="10"/>
      <c r="J81" s="10"/>
      <c r="K81" s="10"/>
      <c r="L81" s="10"/>
      <c r="M81" s="10"/>
      <c r="N81" s="10"/>
      <c r="O81" s="10"/>
      <c r="P81" s="10"/>
      <c r="Q81" s="10"/>
      <c r="S81" s="10"/>
      <c r="T81" s="10"/>
      <c r="U81" s="10"/>
      <c r="W81" s="10"/>
      <c r="X81" s="10"/>
      <c r="Y81" s="10"/>
      <c r="Z81" s="10"/>
      <c r="AB81" s="10"/>
      <c r="AC81" s="10"/>
      <c r="AE81" s="10"/>
      <c r="AG81" s="15"/>
      <c r="AH81" s="40"/>
      <c r="AI81" s="10"/>
      <c r="AJ81" s="15"/>
      <c r="AK81" s="40"/>
      <c r="AL81" s="40"/>
      <c r="AM81" s="10"/>
      <c r="AN81" s="16"/>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0"/>
      <c r="F82" s="10"/>
      <c r="G82" s="10"/>
      <c r="I82" s="10"/>
      <c r="J82" s="10"/>
      <c r="K82" s="10"/>
      <c r="L82" s="10"/>
      <c r="M82" s="10"/>
      <c r="N82" s="10"/>
      <c r="O82" s="10"/>
      <c r="P82" s="10"/>
      <c r="Q82" s="10"/>
      <c r="S82" s="10"/>
      <c r="T82" s="10"/>
      <c r="U82" s="10"/>
      <c r="W82" s="10"/>
      <c r="X82" s="10"/>
      <c r="Y82" s="10"/>
      <c r="Z82" s="10"/>
      <c r="AB82" s="10"/>
      <c r="AC82" s="10"/>
      <c r="AE82" s="10"/>
      <c r="AG82" s="15"/>
      <c r="AH82" s="40"/>
      <c r="AI82" s="10"/>
      <c r="AJ82" s="15"/>
      <c r="AK82" s="40"/>
      <c r="AL82" s="40"/>
      <c r="AM82" s="10"/>
      <c r="AN82" s="16"/>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0"/>
      <c r="F83" s="10"/>
      <c r="G83" s="10"/>
      <c r="I83" s="10"/>
      <c r="J83" s="10"/>
      <c r="K83" s="10"/>
      <c r="L83" s="10"/>
      <c r="M83" s="10"/>
      <c r="N83" s="10"/>
      <c r="O83" s="10"/>
      <c r="P83" s="10"/>
      <c r="Q83" s="10"/>
      <c r="S83" s="10"/>
      <c r="T83" s="10"/>
      <c r="U83" s="10"/>
      <c r="W83" s="10"/>
      <c r="X83" s="10"/>
      <c r="Y83" s="10"/>
      <c r="Z83" s="10"/>
      <c r="AB83" s="10"/>
      <c r="AC83" s="10"/>
      <c r="AE83" s="10"/>
      <c r="AG83" s="15"/>
      <c r="AH83" s="40"/>
      <c r="AI83" s="10"/>
      <c r="AJ83" s="15"/>
      <c r="AK83" s="40"/>
      <c r="AL83" s="40"/>
      <c r="AM83" s="10"/>
      <c r="AN83" s="16"/>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0"/>
      <c r="F84" s="10"/>
      <c r="G84" s="10"/>
      <c r="I84" s="10"/>
      <c r="J84" s="10"/>
      <c r="K84" s="10"/>
      <c r="L84" s="10"/>
      <c r="M84" s="10"/>
      <c r="N84" s="10"/>
      <c r="O84" s="10"/>
      <c r="P84" s="10"/>
      <c r="Q84" s="10"/>
      <c r="S84" s="10"/>
      <c r="T84" s="10"/>
      <c r="U84" s="10"/>
      <c r="W84" s="10"/>
      <c r="X84" s="10"/>
      <c r="Y84" s="10"/>
      <c r="Z84" s="10"/>
      <c r="AB84" s="10"/>
      <c r="AC84" s="10"/>
      <c r="AE84" s="10"/>
      <c r="AG84" s="15"/>
      <c r="AH84" s="40"/>
      <c r="AI84" s="10"/>
      <c r="AJ84" s="15"/>
      <c r="AK84" s="40"/>
      <c r="AL84" s="40"/>
      <c r="AM84" s="10"/>
      <c r="AN84" s="16"/>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0"/>
      <c r="F85" s="10"/>
      <c r="G85" s="10"/>
      <c r="I85" s="10"/>
      <c r="J85" s="10"/>
      <c r="K85" s="10"/>
      <c r="L85" s="10"/>
      <c r="M85" s="10"/>
      <c r="N85" s="10"/>
      <c r="O85" s="10"/>
      <c r="P85" s="10"/>
      <c r="Q85" s="10"/>
      <c r="S85" s="10"/>
      <c r="T85" s="10"/>
      <c r="U85" s="10"/>
      <c r="W85" s="10"/>
      <c r="X85" s="10"/>
      <c r="Y85" s="10"/>
      <c r="Z85" s="10"/>
      <c r="AB85" s="10"/>
      <c r="AC85" s="10"/>
      <c r="AE85" s="10"/>
      <c r="AG85" s="15"/>
      <c r="AH85" s="40"/>
      <c r="AI85" s="10"/>
      <c r="AJ85" s="15"/>
      <c r="AK85" s="40"/>
      <c r="AL85" s="40"/>
      <c r="AM85" s="10"/>
      <c r="AN85" s="16"/>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0"/>
      <c r="F86" s="10"/>
      <c r="G86" s="10"/>
      <c r="I86" s="10"/>
      <c r="J86" s="10"/>
      <c r="K86" s="10"/>
      <c r="L86" s="10"/>
      <c r="M86" s="10"/>
      <c r="N86" s="10"/>
      <c r="O86" s="10"/>
      <c r="P86" s="10"/>
      <c r="Q86" s="10"/>
      <c r="S86" s="10"/>
      <c r="T86" s="10"/>
      <c r="U86" s="10"/>
      <c r="W86" s="10"/>
      <c r="X86" s="10"/>
      <c r="Y86" s="10"/>
      <c r="Z86" s="10"/>
      <c r="AB86" s="10"/>
      <c r="AC86" s="10"/>
      <c r="AE86" s="10"/>
      <c r="AG86" s="15"/>
      <c r="AH86" s="40"/>
      <c r="AI86" s="10"/>
      <c r="AJ86" s="15"/>
      <c r="AK86" s="40"/>
      <c r="AL86" s="40"/>
      <c r="AM86" s="10"/>
      <c r="AN86" s="16"/>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0"/>
      <c r="F87" s="10"/>
      <c r="G87" s="10"/>
      <c r="I87" s="10"/>
      <c r="J87" s="10"/>
      <c r="K87" s="10"/>
      <c r="L87" s="10"/>
      <c r="M87" s="10"/>
      <c r="N87" s="10"/>
      <c r="O87" s="10"/>
      <c r="P87" s="10"/>
      <c r="Q87" s="10"/>
      <c r="S87" s="10"/>
      <c r="T87" s="10"/>
      <c r="U87" s="10"/>
      <c r="W87" s="10"/>
      <c r="X87" s="10"/>
      <c r="Y87" s="10"/>
      <c r="Z87" s="10"/>
      <c r="AB87" s="10"/>
      <c r="AC87" s="10"/>
      <c r="AE87" s="10"/>
      <c r="AG87" s="15"/>
      <c r="AH87" s="40"/>
      <c r="AI87" s="10"/>
      <c r="AJ87" s="15"/>
      <c r="AK87" s="40"/>
      <c r="AL87" s="40"/>
      <c r="AM87" s="10"/>
      <c r="AN87" s="16"/>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0"/>
      <c r="F88" s="10"/>
      <c r="G88" s="10"/>
      <c r="I88" s="10"/>
      <c r="J88" s="10"/>
      <c r="K88" s="10"/>
      <c r="L88" s="10"/>
      <c r="M88" s="10"/>
      <c r="N88" s="10"/>
      <c r="O88" s="10"/>
      <c r="P88" s="10"/>
      <c r="Q88" s="10"/>
      <c r="S88" s="10"/>
      <c r="T88" s="10"/>
      <c r="U88" s="10"/>
      <c r="W88" s="10"/>
      <c r="X88" s="10"/>
      <c r="Y88" s="10"/>
      <c r="Z88" s="10"/>
      <c r="AB88" s="10"/>
      <c r="AC88" s="10"/>
      <c r="AE88" s="10"/>
      <c r="AG88" s="15"/>
      <c r="AH88" s="40"/>
      <c r="AI88" s="10"/>
      <c r="AJ88" s="15"/>
      <c r="AK88" s="40"/>
      <c r="AL88" s="40"/>
      <c r="AM88" s="10"/>
      <c r="AN88" s="16"/>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0"/>
      <c r="F89" s="10"/>
      <c r="G89" s="10"/>
      <c r="I89" s="10"/>
      <c r="J89" s="10"/>
      <c r="K89" s="10"/>
      <c r="L89" s="10"/>
      <c r="M89" s="10"/>
      <c r="N89" s="10"/>
      <c r="O89" s="10"/>
      <c r="P89" s="10"/>
      <c r="Q89" s="10"/>
      <c r="S89" s="10"/>
      <c r="T89" s="10"/>
      <c r="U89" s="10"/>
      <c r="W89" s="10"/>
      <c r="X89" s="10"/>
      <c r="Y89" s="10"/>
      <c r="Z89" s="10"/>
      <c r="AB89" s="10"/>
      <c r="AC89" s="10"/>
      <c r="AE89" s="10"/>
      <c r="AG89" s="15"/>
      <c r="AH89" s="40"/>
      <c r="AI89" s="10"/>
      <c r="AJ89" s="15"/>
      <c r="AK89" s="40"/>
      <c r="AL89" s="40"/>
      <c r="AM89" s="10"/>
      <c r="AN89" s="16"/>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0"/>
      <c r="F90" s="10"/>
      <c r="G90" s="10"/>
      <c r="I90" s="10"/>
      <c r="J90" s="10"/>
      <c r="K90" s="10"/>
      <c r="L90" s="10"/>
      <c r="M90" s="10"/>
      <c r="N90" s="10"/>
      <c r="O90" s="10"/>
      <c r="P90" s="10"/>
      <c r="Q90" s="10"/>
      <c r="S90" s="10"/>
      <c r="T90" s="10"/>
      <c r="U90" s="10"/>
      <c r="W90" s="10"/>
      <c r="X90" s="10"/>
      <c r="Y90" s="10"/>
      <c r="Z90" s="10"/>
      <c r="AB90" s="10"/>
      <c r="AC90" s="10"/>
      <c r="AE90" s="10"/>
      <c r="AG90" s="15"/>
      <c r="AH90" s="40"/>
      <c r="AI90" s="10"/>
      <c r="AJ90" s="15"/>
      <c r="AK90" s="40"/>
      <c r="AL90" s="40"/>
      <c r="AM90" s="10"/>
      <c r="AN90" s="16"/>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0"/>
      <c r="F91" s="10"/>
      <c r="G91" s="10"/>
      <c r="I91" s="10"/>
      <c r="J91" s="10"/>
      <c r="K91" s="10"/>
      <c r="L91" s="10"/>
      <c r="M91" s="10"/>
      <c r="N91" s="10"/>
      <c r="O91" s="10"/>
      <c r="P91" s="10"/>
      <c r="Q91" s="10"/>
      <c r="S91" s="10"/>
      <c r="T91" s="10"/>
      <c r="U91" s="10"/>
      <c r="W91" s="10"/>
      <c r="X91" s="10"/>
      <c r="Y91" s="10"/>
      <c r="Z91" s="10"/>
      <c r="AB91" s="10"/>
      <c r="AC91" s="10"/>
      <c r="AE91" s="10"/>
      <c r="AG91" s="15"/>
      <c r="AH91" s="40"/>
      <c r="AI91" s="10"/>
      <c r="AJ91" s="15"/>
      <c r="AK91" s="40"/>
      <c r="AL91" s="40"/>
      <c r="AM91" s="10"/>
      <c r="AN91" s="16"/>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0"/>
      <c r="F92" s="10"/>
      <c r="G92" s="10"/>
      <c r="I92" s="10"/>
      <c r="J92" s="10"/>
      <c r="K92" s="10"/>
      <c r="L92" s="10"/>
      <c r="M92" s="10"/>
      <c r="N92" s="10"/>
      <c r="O92" s="10"/>
      <c r="P92" s="10"/>
      <c r="Q92" s="10"/>
      <c r="S92" s="10"/>
      <c r="T92" s="10"/>
      <c r="U92" s="10"/>
      <c r="W92" s="10"/>
      <c r="X92" s="10"/>
      <c r="Y92" s="10"/>
      <c r="Z92" s="10"/>
      <c r="AB92" s="10"/>
      <c r="AC92" s="10"/>
      <c r="AE92" s="10"/>
      <c r="AG92" s="15"/>
      <c r="AH92" s="40"/>
      <c r="AI92" s="10"/>
      <c r="AJ92" s="15"/>
      <c r="AK92" s="40"/>
      <c r="AL92" s="40"/>
      <c r="AM92" s="10"/>
      <c r="AN92" s="16"/>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0"/>
      <c r="F93" s="10"/>
      <c r="G93" s="10"/>
      <c r="I93" s="10"/>
      <c r="J93" s="10"/>
      <c r="K93" s="10"/>
      <c r="L93" s="10"/>
      <c r="M93" s="10"/>
      <c r="N93" s="10"/>
      <c r="O93" s="10"/>
      <c r="P93" s="10"/>
      <c r="Q93" s="10"/>
      <c r="S93" s="10"/>
      <c r="T93" s="10"/>
      <c r="U93" s="10"/>
      <c r="W93" s="10"/>
      <c r="X93" s="10"/>
      <c r="Y93" s="10"/>
      <c r="Z93" s="10"/>
      <c r="AB93" s="10"/>
      <c r="AC93" s="10"/>
      <c r="AE93" s="10"/>
      <c r="AG93" s="15"/>
      <c r="AH93" s="40"/>
      <c r="AI93" s="10"/>
      <c r="AJ93" s="15"/>
      <c r="AK93" s="40"/>
      <c r="AL93" s="40"/>
      <c r="AM93" s="10"/>
      <c r="AN93" s="16"/>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0"/>
      <c r="F94" s="10"/>
      <c r="G94" s="10"/>
      <c r="I94" s="10"/>
      <c r="J94" s="10"/>
      <c r="K94" s="10"/>
      <c r="L94" s="10"/>
      <c r="M94" s="10"/>
      <c r="N94" s="10"/>
      <c r="O94" s="10"/>
      <c r="P94" s="10"/>
      <c r="Q94" s="10"/>
      <c r="S94" s="10"/>
      <c r="T94" s="10"/>
      <c r="U94" s="10"/>
      <c r="W94" s="10"/>
      <c r="X94" s="10"/>
      <c r="Y94" s="10"/>
      <c r="Z94" s="10"/>
      <c r="AB94" s="10"/>
      <c r="AC94" s="10"/>
      <c r="AE94" s="10"/>
      <c r="AG94" s="15"/>
      <c r="AH94" s="40"/>
      <c r="AI94" s="10"/>
      <c r="AJ94" s="15"/>
      <c r="AK94" s="40"/>
      <c r="AL94" s="40"/>
      <c r="AM94" s="10"/>
      <c r="AN94" s="16"/>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0"/>
      <c r="F95" s="10"/>
      <c r="G95" s="10"/>
      <c r="I95" s="10"/>
      <c r="J95" s="10"/>
      <c r="K95" s="10"/>
      <c r="L95" s="10"/>
      <c r="M95" s="10"/>
      <c r="N95" s="10"/>
      <c r="O95" s="10"/>
      <c r="P95" s="10"/>
      <c r="Q95" s="10"/>
      <c r="S95" s="10"/>
      <c r="T95" s="10"/>
      <c r="U95" s="10"/>
      <c r="W95" s="10"/>
      <c r="X95" s="10"/>
      <c r="Y95" s="10"/>
      <c r="Z95" s="10"/>
      <c r="AB95" s="10"/>
      <c r="AC95" s="10"/>
      <c r="AE95" s="10"/>
      <c r="AG95" s="15"/>
      <c r="AH95" s="40"/>
      <c r="AI95" s="10"/>
      <c r="AJ95" s="15"/>
      <c r="AK95" s="40"/>
      <c r="AL95" s="40"/>
      <c r="AM95" s="10"/>
      <c r="AN95" s="16"/>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0"/>
      <c r="F96" s="10"/>
      <c r="G96" s="10"/>
      <c r="I96" s="10"/>
      <c r="J96" s="10"/>
      <c r="K96" s="10"/>
      <c r="L96" s="10"/>
      <c r="M96" s="10"/>
      <c r="N96" s="10"/>
      <c r="O96" s="10"/>
      <c r="P96" s="10"/>
      <c r="Q96" s="10"/>
      <c r="S96" s="10"/>
      <c r="T96" s="10"/>
      <c r="U96" s="10"/>
      <c r="W96" s="10"/>
      <c r="X96" s="10"/>
      <c r="Y96" s="10"/>
      <c r="Z96" s="10"/>
      <c r="AB96" s="10"/>
      <c r="AC96" s="10"/>
      <c r="AE96" s="10"/>
      <c r="AG96" s="15"/>
      <c r="AH96" s="40"/>
      <c r="AI96" s="10"/>
      <c r="AJ96" s="15"/>
      <c r="AK96" s="40"/>
      <c r="AL96" s="40"/>
      <c r="AM96" s="10"/>
      <c r="AN96" s="16"/>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0"/>
      <c r="F97" s="10"/>
      <c r="G97" s="10"/>
      <c r="I97" s="10"/>
      <c r="J97" s="10"/>
      <c r="K97" s="10"/>
      <c r="L97" s="10"/>
      <c r="M97" s="10"/>
      <c r="N97" s="10"/>
      <c r="O97" s="10"/>
      <c r="P97" s="10"/>
      <c r="Q97" s="10"/>
      <c r="S97" s="10"/>
      <c r="T97" s="10"/>
      <c r="U97" s="10"/>
      <c r="W97" s="10"/>
      <c r="X97" s="10"/>
      <c r="Y97" s="10"/>
      <c r="Z97" s="10"/>
      <c r="AB97" s="10"/>
      <c r="AC97" s="10"/>
      <c r="AE97" s="10"/>
      <c r="AG97" s="15"/>
      <c r="AH97" s="40"/>
      <c r="AI97" s="10"/>
      <c r="AJ97" s="15"/>
      <c r="AK97" s="40"/>
      <c r="AL97" s="40"/>
      <c r="AM97" s="10"/>
      <c r="AN97" s="16"/>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0"/>
      <c r="F98" s="10"/>
      <c r="G98" s="10"/>
      <c r="I98" s="10"/>
      <c r="J98" s="10"/>
      <c r="K98" s="10"/>
      <c r="L98" s="10"/>
      <c r="M98" s="10"/>
      <c r="N98" s="10"/>
      <c r="O98" s="10"/>
      <c r="P98" s="10"/>
      <c r="Q98" s="10"/>
      <c r="S98" s="10"/>
      <c r="T98" s="10"/>
      <c r="U98" s="10"/>
      <c r="W98" s="10"/>
      <c r="X98" s="10"/>
      <c r="Y98" s="10"/>
      <c r="Z98" s="10"/>
      <c r="AB98" s="10"/>
      <c r="AC98" s="10"/>
      <c r="AE98" s="10"/>
      <c r="AG98" s="15"/>
      <c r="AH98" s="40"/>
      <c r="AI98" s="10"/>
      <c r="AJ98" s="15"/>
      <c r="AK98" s="40"/>
      <c r="AL98" s="40"/>
      <c r="AM98" s="10"/>
      <c r="AN98" s="16"/>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0"/>
      <c r="F99" s="10"/>
      <c r="G99" s="10"/>
      <c r="I99" s="10"/>
      <c r="J99" s="10"/>
      <c r="K99" s="10"/>
      <c r="L99" s="10"/>
      <c r="M99" s="10"/>
      <c r="N99" s="10"/>
      <c r="O99" s="10"/>
      <c r="P99" s="10"/>
      <c r="Q99" s="10"/>
      <c r="S99" s="10"/>
      <c r="T99" s="10"/>
      <c r="U99" s="10"/>
      <c r="W99" s="10"/>
      <c r="X99" s="10"/>
      <c r="Y99" s="10"/>
      <c r="Z99" s="10"/>
      <c r="AB99" s="10"/>
      <c r="AC99" s="10"/>
      <c r="AE99" s="10"/>
      <c r="AG99" s="15"/>
      <c r="AH99" s="40"/>
      <c r="AI99" s="10"/>
      <c r="AJ99" s="15"/>
      <c r="AK99" s="40"/>
      <c r="AL99" s="40"/>
      <c r="AM99" s="10"/>
      <c r="AN99" s="16"/>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15"/>
      <c r="AH100" s="40"/>
      <c r="AI100" s="10"/>
      <c r="AJ100" s="15"/>
      <c r="AK100" s="40"/>
      <c r="AL100" s="40"/>
      <c r="AM100" s="10"/>
      <c r="AN100" s="16"/>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15"/>
      <c r="AH101" s="40"/>
      <c r="AI101" s="10"/>
      <c r="AJ101" s="15"/>
      <c r="AK101" s="40"/>
      <c r="AL101" s="40"/>
      <c r="AM101" s="10"/>
      <c r="AN101" s="16"/>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15"/>
      <c r="AH102" s="40"/>
      <c r="AI102" s="10"/>
      <c r="AJ102" s="15"/>
      <c r="AK102" s="40"/>
      <c r="AL102" s="40"/>
      <c r="AM102" s="10"/>
      <c r="AN102" s="16"/>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15"/>
      <c r="AH103" s="40"/>
      <c r="AI103" s="10"/>
      <c r="AJ103" s="15"/>
      <c r="AK103" s="40"/>
      <c r="AL103" s="40"/>
      <c r="AM103" s="10"/>
      <c r="AN103" s="16"/>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15"/>
      <c r="AH104" s="40"/>
      <c r="AI104" s="10"/>
      <c r="AJ104" s="15"/>
      <c r="AK104" s="40"/>
      <c r="AL104" s="40"/>
      <c r="AM104" s="10"/>
      <c r="AN104" s="16"/>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15"/>
      <c r="AH105" s="40"/>
      <c r="AI105" s="10"/>
      <c r="AJ105" s="15"/>
      <c r="AK105" s="40"/>
      <c r="AL105" s="40"/>
      <c r="AM105" s="10"/>
      <c r="AN105" s="16"/>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15"/>
      <c r="AH106" s="40"/>
      <c r="AI106" s="10"/>
      <c r="AJ106" s="15"/>
      <c r="AK106" s="40"/>
      <c r="AL106" s="40"/>
      <c r="AM106" s="10"/>
      <c r="AN106" s="16"/>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15"/>
      <c r="AH107" s="40"/>
      <c r="AI107" s="10"/>
      <c r="AJ107" s="15"/>
      <c r="AK107" s="40"/>
      <c r="AL107" s="40"/>
      <c r="AM107" s="10"/>
      <c r="AN107" s="16"/>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15"/>
      <c r="AH108" s="40"/>
      <c r="AI108" s="10"/>
      <c r="AJ108" s="15"/>
      <c r="AK108" s="40"/>
      <c r="AL108" s="40"/>
      <c r="AM108" s="10"/>
      <c r="AN108" s="16"/>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15"/>
      <c r="AH109" s="40"/>
      <c r="AI109" s="10"/>
      <c r="AJ109" s="15"/>
      <c r="AK109" s="40"/>
      <c r="AL109" s="40"/>
      <c r="AM109" s="10"/>
      <c r="AN109" s="16"/>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15"/>
      <c r="AH110" s="40"/>
      <c r="AI110" s="10"/>
      <c r="AJ110" s="15"/>
      <c r="AK110" s="40"/>
      <c r="AL110" s="40"/>
      <c r="AM110" s="10"/>
      <c r="AN110" s="16"/>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15"/>
      <c r="AH111" s="40"/>
      <c r="AI111" s="10"/>
      <c r="AJ111" s="15"/>
      <c r="AK111" s="40"/>
      <c r="AL111" s="40"/>
      <c r="AM111" s="10"/>
      <c r="AN111" s="16"/>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15"/>
      <c r="AH112" s="40"/>
      <c r="AI112" s="10"/>
      <c r="AJ112" s="15"/>
      <c r="AK112" s="40"/>
      <c r="AL112" s="40"/>
      <c r="AM112" s="10"/>
      <c r="AN112" s="16"/>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15"/>
      <c r="AH113" s="40"/>
      <c r="AI113" s="10"/>
      <c r="AJ113" s="15"/>
      <c r="AK113" s="40"/>
      <c r="AL113" s="40"/>
      <c r="AM113" s="10"/>
      <c r="AN113" s="16"/>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15"/>
      <c r="AH114" s="40"/>
      <c r="AI114" s="10"/>
      <c r="AJ114" s="15"/>
      <c r="AK114" s="40"/>
      <c r="AL114" s="40"/>
      <c r="AM114" s="10"/>
      <c r="AN114" s="16"/>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15"/>
      <c r="AH115" s="40"/>
      <c r="AI115" s="10"/>
      <c r="AJ115" s="15"/>
      <c r="AK115" s="40"/>
      <c r="AL115" s="40"/>
      <c r="AM115" s="10"/>
      <c r="AN115" s="16"/>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15"/>
      <c r="AH116" s="40"/>
      <c r="AI116" s="10"/>
      <c r="AJ116" s="15"/>
      <c r="AK116" s="40"/>
      <c r="AL116" s="40"/>
      <c r="AM116" s="10"/>
      <c r="AN116" s="16"/>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15"/>
      <c r="AH117" s="40"/>
      <c r="AI117" s="10"/>
      <c r="AJ117" s="15"/>
      <c r="AK117" s="40"/>
      <c r="AL117" s="40"/>
      <c r="AM117" s="10"/>
      <c r="AN117" s="16"/>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15"/>
      <c r="AH118" s="40"/>
      <c r="AI118" s="10"/>
      <c r="AJ118" s="15"/>
      <c r="AK118" s="40"/>
      <c r="AL118" s="40"/>
      <c r="AM118" s="10"/>
      <c r="AN118" s="16"/>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15"/>
      <c r="AH119" s="40"/>
      <c r="AI119" s="10"/>
      <c r="AJ119" s="15"/>
      <c r="AK119" s="40"/>
      <c r="AL119" s="40"/>
      <c r="AM119" s="10"/>
      <c r="AN119" s="16"/>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15"/>
      <c r="AH120" s="40"/>
      <c r="AI120" s="10"/>
      <c r="AJ120" s="15"/>
      <c r="AK120" s="40"/>
      <c r="AL120" s="40"/>
      <c r="AM120" s="10"/>
      <c r="AN120" s="16"/>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15"/>
      <c r="AH121" s="40"/>
      <c r="AI121" s="10"/>
      <c r="AJ121" s="15"/>
      <c r="AK121" s="40"/>
      <c r="AL121" s="40"/>
      <c r="AM121" s="10"/>
      <c r="AN121" s="16"/>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15"/>
      <c r="AH122" s="40"/>
      <c r="AI122" s="10"/>
      <c r="AJ122" s="15"/>
      <c r="AK122" s="40"/>
      <c r="AL122" s="40"/>
      <c r="AM122" s="10"/>
      <c r="AN122" s="16"/>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15"/>
      <c r="AH123" s="40"/>
      <c r="AI123" s="10"/>
      <c r="AJ123" s="15"/>
      <c r="AK123" s="40"/>
      <c r="AL123" s="40"/>
      <c r="AM123" s="10"/>
      <c r="AN123" s="16"/>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15"/>
      <c r="AH124" s="40"/>
      <c r="AI124" s="10"/>
      <c r="AJ124" s="15"/>
      <c r="AK124" s="40"/>
      <c r="AL124" s="40"/>
      <c r="AM124" s="10"/>
      <c r="AN124" s="16"/>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101"/>
      <c r="AH125" s="103"/>
      <c r="AI125" s="102"/>
      <c r="AJ125" s="101"/>
      <c r="AK125" s="103"/>
      <c r="AL125" s="103"/>
      <c r="AM125" s="102"/>
      <c r="AN125" s="104"/>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CC20:CN125 DW20:EF125 B20:AF125 B126:AO397 CO12:CO397 B12:C19 H12:H19 R12:AF19 AO12:BA13 BC12:BN12 AO20:BA125 AO14:AO19 BC20:BN125 BP12:CA125 CP12:CY13 CP20:CY125 DA12:DJ12 DA20:DJ125 DL12:DU125" name="Range2"/>
    <protectedRange sqref="D12:G19" name="Range2_1"/>
    <protectedRange sqref="I12:Q19" name="Range2_2"/>
    <protectedRange sqref="AP14:BA19 BC13:BN19 CC12:CN19 CP14:CY19 DA13:DJ19 DW12:EF19" name="Range2_4"/>
  </protectedRanges>
  <mergeCells count="15">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s>
  <dataValidations count="1">
    <dataValidation type="whole" allowBlank="1" showInputMessage="1" showErrorMessage="1" sqref="AC12:AC125"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O20:O125 W12:Y125 T12:U125 M20:M125</xm:sqref>
        </x14:dataValidation>
        <x14:dataValidation type="list" allowBlank="1" showInputMessage="1" showErrorMessage="1" xr:uid="{00000000-0002-0000-0300-000002000000}">
          <x14:formula1>
            <xm:f>Dropdowns!$C$4:$C$6</xm:f>
          </x14:formula1>
          <xm:sqref>Z12:Z125</xm:sqref>
        </x14:dataValidation>
        <x14:dataValidation type="list" allowBlank="1" showInputMessage="1" showErrorMessage="1" xr:uid="{00000000-0002-0000-0300-000003000000}">
          <x14:formula1>
            <xm:f>Dropdowns!$B$4:$B$5</xm:f>
          </x14:formula1>
          <xm:sqref>L20:L125 J20:J125</xm:sqref>
        </x14:dataValidation>
        <x14:dataValidation type="list" allowBlank="1" showInputMessage="1" showErrorMessage="1" xr:uid="{00000000-0002-0000-0300-000004000000}">
          <x14:formula1>
            <xm:f>Dropdowns!$D$4:$D$8</xm:f>
          </x14:formula1>
          <xm:sqref>AJ12:AJ125 AN12:AN125</xm:sqref>
        </x14:dataValidation>
        <x14:dataValidation type="list" allowBlank="1" showInputMessage="1" showErrorMessage="1" xr:uid="{00000000-0002-0000-0300-000005000000}">
          <x14:formula1>
            <xm:f>Dropdowns!$F$4:$F$7</xm:f>
          </x14:formula1>
          <xm:sqref>Q20:Q125</xm:sqref>
        </x14:dataValidation>
        <x14:dataValidation type="list" allowBlank="1" showInputMessage="1" showErrorMessage="1" xr:uid="{00000000-0002-0000-0300-000006000000}">
          <x14:formula1>
            <xm:f>Dropdowns!$E$4:$E$7</xm:f>
          </x14:formula1>
          <xm:sqref>P20:P125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zoomScale="90" zoomScaleNormal="90" workbookViewId="0">
      <selection activeCell="E13" sqref="E13"/>
    </sheetView>
  </sheetViews>
  <sheetFormatPr defaultRowHeight="14.25" x14ac:dyDescent="0.2"/>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9.5" customWidth="1"/>
  </cols>
  <sheetData>
    <row r="1" spans="2:16" ht="33.6" customHeight="1" x14ac:dyDescent="0.2">
      <c r="B1" s="8" t="s">
        <v>141</v>
      </c>
      <c r="C1" s="8"/>
      <c r="D1" s="8"/>
      <c r="E1" s="8"/>
      <c r="F1" s="8"/>
      <c r="G1" s="8" t="s">
        <v>142</v>
      </c>
      <c r="H1" s="8"/>
      <c r="I1" s="8"/>
      <c r="J1" s="8" t="str">
        <f>'Contact information'!C6</f>
        <v>Northumbrian Water Ltd</v>
      </c>
      <c r="K1" s="8"/>
      <c r="L1" s="8"/>
      <c r="M1" s="8"/>
    </row>
    <row r="2" spans="2:16" ht="107.25" customHeight="1" thickBot="1" x14ac:dyDescent="0.25">
      <c r="B2" s="137" t="s">
        <v>143</v>
      </c>
      <c r="C2" s="137"/>
      <c r="D2" s="137"/>
      <c r="E2" s="137"/>
      <c r="F2" s="137"/>
      <c r="G2" s="137"/>
      <c r="H2" s="137"/>
      <c r="I2" s="137"/>
      <c r="J2" s="137"/>
      <c r="K2" s="137"/>
      <c r="L2" s="8"/>
      <c r="M2" s="8"/>
    </row>
    <row r="3" spans="2:16" ht="85.15" customHeight="1" x14ac:dyDescent="0.2">
      <c r="B3" s="11" t="s">
        <v>15</v>
      </c>
      <c r="D3" s="138"/>
      <c r="E3" s="139"/>
      <c r="F3" s="139"/>
      <c r="G3" s="139"/>
      <c r="H3" s="139"/>
      <c r="I3" s="139"/>
      <c r="J3" s="139"/>
      <c r="K3" s="139"/>
      <c r="L3" s="139"/>
      <c r="M3" s="147"/>
    </row>
    <row r="4" spans="2:16" ht="15" customHeight="1" thickBot="1" x14ac:dyDescent="0.25">
      <c r="E4"/>
    </row>
    <row r="5" spans="2:16" ht="22.9" customHeight="1" thickBot="1" x14ac:dyDescent="0.25">
      <c r="D5" s="134" t="s">
        <v>16</v>
      </c>
      <c r="E5" s="136"/>
      <c r="G5" s="134" t="s">
        <v>144</v>
      </c>
      <c r="H5" s="136"/>
      <c r="J5" s="134" t="s">
        <v>145</v>
      </c>
      <c r="K5" s="135"/>
      <c r="L5" s="135"/>
      <c r="M5" s="136"/>
    </row>
    <row r="6" spans="2:16" ht="22.15" customHeight="1" thickBot="1" x14ac:dyDescent="0.25">
      <c r="B6" s="11" t="s">
        <v>21</v>
      </c>
      <c r="D6" s="11">
        <v>1</v>
      </c>
      <c r="E6" s="11">
        <v>2</v>
      </c>
      <c r="G6" s="11">
        <v>1</v>
      </c>
      <c r="H6" s="11">
        <v>2</v>
      </c>
      <c r="J6" s="11">
        <v>1</v>
      </c>
      <c r="K6" s="11">
        <v>2</v>
      </c>
      <c r="L6" s="11">
        <v>3</v>
      </c>
      <c r="M6" s="11">
        <v>4</v>
      </c>
    </row>
    <row r="7" spans="2:16" s="46" customFormat="1" x14ac:dyDescent="0.2">
      <c r="B7" s="11" t="s">
        <v>22</v>
      </c>
      <c r="D7" s="50" t="s">
        <v>146</v>
      </c>
      <c r="E7" s="50" t="s">
        <v>147</v>
      </c>
      <c r="G7" s="50" t="s">
        <v>148</v>
      </c>
      <c r="H7" s="50" t="s">
        <v>149</v>
      </c>
      <c r="J7" s="50" t="s">
        <v>150</v>
      </c>
      <c r="K7" s="50" t="s">
        <v>151</v>
      </c>
      <c r="L7" s="50" t="s">
        <v>152</v>
      </c>
      <c r="M7" s="50" t="s">
        <v>42</v>
      </c>
    </row>
    <row r="8" spans="2:16" s="54" customFormat="1" ht="71.25" x14ac:dyDescent="0.2">
      <c r="B8" s="12" t="s">
        <v>49</v>
      </c>
      <c r="D8" s="50" t="s">
        <v>153</v>
      </c>
      <c r="E8" s="50"/>
      <c r="G8" s="50" t="s">
        <v>154</v>
      </c>
      <c r="H8" s="50" t="s">
        <v>155</v>
      </c>
      <c r="J8" s="50" t="s">
        <v>156</v>
      </c>
      <c r="K8" s="50" t="s">
        <v>156</v>
      </c>
      <c r="L8" s="50"/>
      <c r="M8" s="50" t="s">
        <v>157</v>
      </c>
    </row>
    <row r="9" spans="2:16" s="46" customFormat="1" ht="22.9" customHeight="1" thickBot="1" x14ac:dyDescent="0.25">
      <c r="B9" s="13" t="s">
        <v>64</v>
      </c>
      <c r="D9" s="47" t="s">
        <v>65</v>
      </c>
      <c r="E9" s="47" t="s">
        <v>65</v>
      </c>
      <c r="G9" s="50" t="s">
        <v>65</v>
      </c>
      <c r="H9" s="50" t="s">
        <v>65</v>
      </c>
      <c r="J9" s="50" t="s">
        <v>65</v>
      </c>
      <c r="K9" s="50" t="s">
        <v>65</v>
      </c>
      <c r="L9" s="50" t="s">
        <v>65</v>
      </c>
      <c r="M9" s="50" t="s">
        <v>65</v>
      </c>
    </row>
    <row r="10" spans="2:16" x14ac:dyDescent="0.2">
      <c r="E10"/>
      <c r="N10" s="1"/>
      <c r="O10" s="1"/>
      <c r="P10" s="1"/>
    </row>
    <row r="11" spans="2:16" ht="90" customHeight="1" x14ac:dyDescent="0.2">
      <c r="D11" s="10" t="s">
        <v>842</v>
      </c>
      <c r="E11" s="10" t="s">
        <v>911</v>
      </c>
      <c r="G11" s="10" t="s">
        <v>843</v>
      </c>
      <c r="H11" s="10" t="s">
        <v>912</v>
      </c>
      <c r="J11" s="122">
        <v>44470</v>
      </c>
      <c r="K11" s="122">
        <v>45536</v>
      </c>
      <c r="L11" s="10" t="s">
        <v>844</v>
      </c>
      <c r="M11" s="109" t="s">
        <v>845</v>
      </c>
    </row>
    <row r="12" spans="2:16" ht="90" customHeight="1" x14ac:dyDescent="0.2">
      <c r="D12" s="10" t="s">
        <v>915</v>
      </c>
      <c r="E12" s="10" t="s">
        <v>913</v>
      </c>
      <c r="G12" s="10" t="s">
        <v>916</v>
      </c>
      <c r="H12" s="10" t="s">
        <v>912</v>
      </c>
      <c r="J12" s="122">
        <v>45108</v>
      </c>
      <c r="K12" s="122">
        <v>45536</v>
      </c>
      <c r="L12" s="10" t="s">
        <v>914</v>
      </c>
      <c r="M12" s="109" t="s">
        <v>917</v>
      </c>
    </row>
    <row r="13" spans="2:16" ht="90" customHeight="1" x14ac:dyDescent="0.2">
      <c r="D13" s="10" t="s">
        <v>918</v>
      </c>
      <c r="E13" s="10" t="s">
        <v>919</v>
      </c>
      <c r="G13" s="10" t="s">
        <v>916</v>
      </c>
      <c r="H13" s="10" t="s">
        <v>912</v>
      </c>
      <c r="J13" s="122">
        <v>45108</v>
      </c>
      <c r="K13" s="122">
        <v>45536</v>
      </c>
      <c r="L13" s="10" t="s">
        <v>914</v>
      </c>
      <c r="M13" s="109" t="s">
        <v>920</v>
      </c>
    </row>
    <row r="14" spans="2:16" x14ac:dyDescent="0.2">
      <c r="D14" s="10"/>
      <c r="E14" s="10"/>
      <c r="G14" s="10"/>
      <c r="H14" s="10"/>
      <c r="J14" s="10"/>
      <c r="K14" s="10"/>
      <c r="L14" s="10"/>
      <c r="M14" s="10"/>
    </row>
    <row r="15" spans="2:16" x14ac:dyDescent="0.2">
      <c r="D15" s="10"/>
      <c r="E15" s="10"/>
      <c r="G15" s="10"/>
      <c r="H15" s="10"/>
      <c r="J15" s="10"/>
      <c r="K15" s="10"/>
      <c r="L15" s="10"/>
      <c r="M15" s="10"/>
    </row>
    <row r="16" spans="2:16" x14ac:dyDescent="0.2">
      <c r="D16" s="10"/>
      <c r="E16" s="10"/>
      <c r="G16" s="10"/>
      <c r="H16" s="10"/>
      <c r="J16" s="10"/>
      <c r="K16" s="10"/>
      <c r="L16" s="10"/>
      <c r="M16" s="10"/>
    </row>
    <row r="17" spans="4:13" x14ac:dyDescent="0.2">
      <c r="D17" s="10"/>
      <c r="E17" s="10"/>
      <c r="G17" s="10"/>
      <c r="H17" s="10"/>
      <c r="J17" s="10"/>
      <c r="K17" s="10"/>
      <c r="L17" s="10"/>
      <c r="M17" s="10"/>
    </row>
    <row r="18" spans="4:13" x14ac:dyDescent="0.2">
      <c r="D18" s="10"/>
      <c r="E18" s="10"/>
      <c r="G18" s="10"/>
      <c r="H18" s="10"/>
      <c r="J18" s="10"/>
      <c r="K18" s="10"/>
      <c r="L18" s="10"/>
      <c r="M18" s="10"/>
    </row>
    <row r="19" spans="4:13" x14ac:dyDescent="0.2">
      <c r="D19" s="10"/>
      <c r="E19" s="10"/>
      <c r="G19" s="10"/>
      <c r="H19" s="10"/>
      <c r="J19" s="10"/>
      <c r="K19" s="10"/>
      <c r="L19" s="10"/>
      <c r="M19" s="10"/>
    </row>
    <row r="20" spans="4:13" x14ac:dyDescent="0.2">
      <c r="D20" s="10"/>
      <c r="E20" s="10"/>
      <c r="G20" s="10"/>
      <c r="H20" s="10"/>
      <c r="J20" s="10"/>
      <c r="K20" s="10"/>
      <c r="L20" s="10"/>
      <c r="M20" s="10"/>
    </row>
    <row r="21" spans="4:13" x14ac:dyDescent="0.2">
      <c r="D21" s="10"/>
      <c r="E21" s="10"/>
      <c r="G21" s="10"/>
      <c r="H21" s="10"/>
      <c r="J21" s="10"/>
      <c r="K21" s="10"/>
      <c r="L21" s="10"/>
      <c r="M21" s="10"/>
    </row>
    <row r="22" spans="4:13" x14ac:dyDescent="0.2">
      <c r="D22" s="10"/>
      <c r="E22" s="10"/>
      <c r="G22" s="10"/>
      <c r="H22" s="10"/>
      <c r="J22" s="10"/>
      <c r="K22" s="10"/>
      <c r="L22" s="10"/>
      <c r="M22" s="10"/>
    </row>
    <row r="23" spans="4:13" x14ac:dyDescent="0.2">
      <c r="D23" s="10"/>
      <c r="E23" s="10"/>
      <c r="G23" s="10"/>
      <c r="H23" s="10"/>
      <c r="J23" s="10"/>
      <c r="K23" s="10"/>
      <c r="L23" s="10"/>
      <c r="M23" s="10"/>
    </row>
    <row r="24" spans="4:13" x14ac:dyDescent="0.2">
      <c r="D24" s="10"/>
      <c r="E24" s="10"/>
      <c r="G24" s="10"/>
      <c r="H24" s="10"/>
      <c r="J24" s="10"/>
      <c r="K24" s="10"/>
      <c r="L24" s="10"/>
      <c r="M24" s="10"/>
    </row>
    <row r="25" spans="4:13" x14ac:dyDescent="0.2">
      <c r="D25" s="10"/>
      <c r="E25" s="10"/>
      <c r="G25" s="10"/>
      <c r="H25" s="10"/>
      <c r="J25" s="10"/>
      <c r="K25" s="10"/>
      <c r="L25" s="10"/>
      <c r="M25" s="10"/>
    </row>
    <row r="26" spans="4:13" x14ac:dyDescent="0.2">
      <c r="D26" s="10"/>
      <c r="E26" s="10"/>
      <c r="G26" s="10"/>
      <c r="H26" s="10"/>
      <c r="J26" s="10"/>
      <c r="K26" s="10"/>
      <c r="L26" s="10"/>
      <c r="M26" s="10"/>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34" spans="4:13" x14ac:dyDescent="0.2">
      <c r="D34" s="10"/>
      <c r="E34" s="10"/>
      <c r="G34" s="10"/>
      <c r="H34" s="10"/>
      <c r="J34" s="10"/>
      <c r="K34" s="10"/>
      <c r="L34" s="10"/>
      <c r="M34" s="10"/>
    </row>
    <row r="35" spans="4:13" x14ac:dyDescent="0.2">
      <c r="D35" s="10"/>
      <c r="E35" s="10"/>
      <c r="G35" s="10"/>
      <c r="H35" s="10"/>
      <c r="J35" s="10"/>
      <c r="K35" s="10"/>
      <c r="L35" s="10"/>
      <c r="M35" s="10"/>
    </row>
    <row r="103" spans="3:9" x14ac:dyDescent="0.2">
      <c r="I103" s="14"/>
    </row>
    <row r="104" spans="3:9" x14ac:dyDescent="0.2">
      <c r="F104" s="14"/>
    </row>
    <row r="105" spans="3:9" x14ac:dyDescent="0.2">
      <c r="C105" s="14"/>
    </row>
  </sheetData>
  <protectedRanges>
    <protectedRange sqref="B10:M10 B14:M1030 B11:C13" name="Range1"/>
    <protectedRange sqref="D11:M13" name="Range1_1" securityDescriptor="O:WDG:WDD:(A;;CC;;;S-1-5-21-1133012813-482018047-371931052-11228)"/>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zoomScale="85" zoomScaleNormal="85" workbookViewId="0">
      <selection activeCell="E8" sqref="E8"/>
    </sheetView>
  </sheetViews>
  <sheetFormatPr defaultColWidth="8.75" defaultRowHeight="15" x14ac:dyDescent="0.2"/>
  <cols>
    <col min="1" max="3" width="8.75" style="29"/>
    <col min="4" max="4" width="41.25" style="29" customWidth="1"/>
    <col min="5" max="5" width="93.5" style="31" customWidth="1"/>
    <col min="6" max="6" width="64.375" style="29" customWidth="1"/>
    <col min="7" max="16384" width="8.75" style="29"/>
  </cols>
  <sheetData>
    <row r="1" spans="2:5" ht="25.15" customHeight="1" x14ac:dyDescent="0.2">
      <c r="C1" s="18" t="s">
        <v>158</v>
      </c>
      <c r="D1" s="18"/>
      <c r="E1" s="28"/>
    </row>
    <row r="2" spans="2:5" ht="15.75" thickBot="1" x14ac:dyDescent="0.25">
      <c r="D2" s="30"/>
    </row>
    <row r="3" spans="2:5" ht="32.450000000000003" customHeight="1" thickBot="1" x14ac:dyDescent="0.25">
      <c r="B3" s="41" t="s">
        <v>159</v>
      </c>
      <c r="C3" s="41" t="s">
        <v>160</v>
      </c>
      <c r="D3" s="148" t="s">
        <v>161</v>
      </c>
      <c r="E3" s="149"/>
    </row>
    <row r="4" spans="2:5" ht="15.75" thickBot="1" x14ac:dyDescent="0.25">
      <c r="B4" s="152" t="s">
        <v>162</v>
      </c>
      <c r="C4" s="42">
        <v>1</v>
      </c>
      <c r="D4" s="32" t="s">
        <v>23</v>
      </c>
      <c r="E4" s="33" t="s">
        <v>163</v>
      </c>
    </row>
    <row r="5" spans="2:5" ht="15.75" thickBot="1" x14ac:dyDescent="0.25">
      <c r="B5" s="153"/>
      <c r="C5" s="42">
        <f>1+C4</f>
        <v>2</v>
      </c>
      <c r="D5" s="32" t="s">
        <v>24</v>
      </c>
      <c r="E5" s="33" t="s">
        <v>164</v>
      </c>
    </row>
    <row r="6" spans="2:5" ht="15.75" thickBot="1" x14ac:dyDescent="0.25">
      <c r="B6" s="153"/>
      <c r="C6" s="42">
        <f>1+C5</f>
        <v>3</v>
      </c>
      <c r="D6" s="32" t="s">
        <v>25</v>
      </c>
      <c r="E6" s="33" t="s">
        <v>164</v>
      </c>
    </row>
    <row r="7" spans="2:5" ht="75.75" thickBot="1" x14ac:dyDescent="0.25">
      <c r="B7" s="153"/>
      <c r="C7" s="42">
        <v>4</v>
      </c>
      <c r="D7" s="32" t="s">
        <v>26</v>
      </c>
      <c r="E7" s="33" t="s">
        <v>165</v>
      </c>
    </row>
    <row r="8" spans="2:5" ht="135.75" thickBot="1" x14ac:dyDescent="0.25">
      <c r="B8" s="152" t="s">
        <v>166</v>
      </c>
      <c r="C8" s="42">
        <v>1</v>
      </c>
      <c r="D8" s="32" t="s">
        <v>167</v>
      </c>
      <c r="E8" s="33" t="s">
        <v>168</v>
      </c>
    </row>
    <row r="9" spans="2:5" ht="45.75" thickBot="1" x14ac:dyDescent="0.25">
      <c r="B9" s="153"/>
      <c r="C9" s="42">
        <v>2</v>
      </c>
      <c r="D9" s="32" t="s">
        <v>28</v>
      </c>
      <c r="E9" s="33" t="s">
        <v>169</v>
      </c>
    </row>
    <row r="10" spans="2:5" ht="60.75" thickBot="1" x14ac:dyDescent="0.25">
      <c r="B10" s="153"/>
      <c r="C10" s="42">
        <v>3</v>
      </c>
      <c r="D10" s="32" t="s">
        <v>29</v>
      </c>
      <c r="E10" s="33" t="s">
        <v>170</v>
      </c>
    </row>
    <row r="11" spans="2:5" ht="45.75" thickBot="1" x14ac:dyDescent="0.25">
      <c r="B11" s="153"/>
      <c r="C11" s="42">
        <v>4</v>
      </c>
      <c r="D11" s="32" t="s">
        <v>30</v>
      </c>
      <c r="E11" s="33" t="s">
        <v>171</v>
      </c>
    </row>
    <row r="12" spans="2:5" ht="60.75" thickBot="1" x14ac:dyDescent="0.25">
      <c r="B12" s="153"/>
      <c r="C12" s="42">
        <v>5</v>
      </c>
      <c r="D12" s="32" t="s">
        <v>31</v>
      </c>
      <c r="E12" s="33" t="s">
        <v>172</v>
      </c>
    </row>
    <row r="13" spans="2:5" ht="30.75" thickBot="1" x14ac:dyDescent="0.25">
      <c r="B13" s="154"/>
      <c r="C13" s="42">
        <v>6</v>
      </c>
      <c r="D13" s="32" t="s">
        <v>32</v>
      </c>
      <c r="E13" s="33" t="s">
        <v>173</v>
      </c>
    </row>
    <row r="14" spans="2:5" ht="30.75" thickBot="1" x14ac:dyDescent="0.25">
      <c r="B14" s="152" t="s">
        <v>174</v>
      </c>
      <c r="C14" s="42">
        <v>1</v>
      </c>
      <c r="D14" s="32" t="s">
        <v>33</v>
      </c>
      <c r="E14" s="33" t="s">
        <v>175</v>
      </c>
    </row>
    <row r="15" spans="2:5" ht="30.75" thickBot="1" x14ac:dyDescent="0.25">
      <c r="B15" s="153"/>
      <c r="C15" s="42">
        <v>2</v>
      </c>
      <c r="D15" s="32" t="s">
        <v>34</v>
      </c>
      <c r="E15" s="33" t="s">
        <v>176</v>
      </c>
    </row>
    <row r="16" spans="2:5" ht="46.15" customHeight="1" thickBot="1" x14ac:dyDescent="0.25">
      <c r="B16" s="153"/>
      <c r="C16" s="42">
        <v>3</v>
      </c>
      <c r="D16" s="32" t="s">
        <v>35</v>
      </c>
      <c r="E16" s="33" t="s">
        <v>177</v>
      </c>
    </row>
    <row r="17" spans="2:5" ht="45.75" thickBot="1" x14ac:dyDescent="0.25">
      <c r="B17" s="153"/>
      <c r="C17" s="42">
        <v>4</v>
      </c>
      <c r="D17" s="32" t="s">
        <v>178</v>
      </c>
      <c r="E17" s="33"/>
    </row>
    <row r="18" spans="2:5" ht="45.75" thickBot="1" x14ac:dyDescent="0.25">
      <c r="B18" s="152" t="s">
        <v>179</v>
      </c>
      <c r="C18" s="42">
        <v>1</v>
      </c>
      <c r="D18" s="32" t="s">
        <v>37</v>
      </c>
      <c r="E18" s="33" t="s">
        <v>180</v>
      </c>
    </row>
    <row r="19" spans="2:5" ht="36.75" customHeight="1" thickBot="1" x14ac:dyDescent="0.25">
      <c r="B19" s="153"/>
      <c r="C19" s="42">
        <v>2</v>
      </c>
      <c r="D19" s="32" t="s">
        <v>38</v>
      </c>
      <c r="E19" s="33" t="s">
        <v>181</v>
      </c>
    </row>
    <row r="20" spans="2:5" ht="17.25" thickBot="1" x14ac:dyDescent="0.25">
      <c r="B20" s="153"/>
      <c r="C20" s="42">
        <v>3</v>
      </c>
      <c r="D20" s="32" t="s">
        <v>39</v>
      </c>
      <c r="E20" s="33" t="s">
        <v>182</v>
      </c>
    </row>
    <row r="21" spans="2:5" ht="30.75" thickBot="1" x14ac:dyDescent="0.25">
      <c r="B21" s="153"/>
      <c r="C21" s="42">
        <v>4</v>
      </c>
      <c r="D21" s="32" t="s">
        <v>183</v>
      </c>
      <c r="E21" s="33" t="s">
        <v>184</v>
      </c>
    </row>
    <row r="22" spans="2:5" ht="30.75" thickBot="1" x14ac:dyDescent="0.25">
      <c r="B22" s="153"/>
      <c r="C22" s="42">
        <v>5</v>
      </c>
      <c r="D22" s="32" t="s">
        <v>41</v>
      </c>
      <c r="E22" s="33" t="s">
        <v>184</v>
      </c>
    </row>
    <row r="23" spans="2:5" ht="30" x14ac:dyDescent="0.2">
      <c r="B23" s="153"/>
      <c r="C23" s="65">
        <v>6</v>
      </c>
      <c r="D23" s="32" t="s">
        <v>42</v>
      </c>
      <c r="E23" s="33" t="s">
        <v>185</v>
      </c>
    </row>
    <row r="24" spans="2:5" ht="60" x14ac:dyDescent="0.2">
      <c r="B24" s="155" t="s">
        <v>186</v>
      </c>
      <c r="C24" s="79" t="s">
        <v>187</v>
      </c>
      <c r="D24" s="32" t="s">
        <v>188</v>
      </c>
      <c r="E24" s="33" t="s">
        <v>189</v>
      </c>
    </row>
    <row r="25" spans="2:5" ht="30" x14ac:dyDescent="0.2">
      <c r="B25" s="155"/>
      <c r="C25" s="79" t="s">
        <v>190</v>
      </c>
      <c r="D25" s="32" t="s">
        <v>191</v>
      </c>
      <c r="E25" s="32" t="s">
        <v>192</v>
      </c>
    </row>
    <row r="26" spans="2:5" ht="30" x14ac:dyDescent="0.2">
      <c r="B26" s="155"/>
      <c r="C26" s="79" t="s">
        <v>193</v>
      </c>
      <c r="D26" s="32" t="s">
        <v>194</v>
      </c>
      <c r="E26" s="32" t="s">
        <v>195</v>
      </c>
    </row>
    <row r="27" spans="2:5" ht="15" customHeight="1" x14ac:dyDescent="0.2"/>
    <row r="28" spans="2:5" ht="15.6" customHeight="1" thickBot="1" x14ac:dyDescent="0.25"/>
    <row r="29" spans="2:5" ht="33" customHeight="1" thickBot="1" x14ac:dyDescent="0.25">
      <c r="B29" s="80" t="s">
        <v>159</v>
      </c>
      <c r="C29" s="41" t="s">
        <v>160</v>
      </c>
      <c r="D29" s="148" t="s">
        <v>196</v>
      </c>
      <c r="E29" s="149"/>
    </row>
    <row r="30" spans="2:5" ht="75.75" thickBot="1" x14ac:dyDescent="0.25">
      <c r="B30" s="152" t="s">
        <v>162</v>
      </c>
      <c r="C30" s="42">
        <v>1</v>
      </c>
      <c r="D30" s="36" t="s">
        <v>88</v>
      </c>
      <c r="E30" s="37" t="s">
        <v>197</v>
      </c>
    </row>
    <row r="31" spans="2:5" ht="17.25" thickBot="1" x14ac:dyDescent="0.25">
      <c r="B31" s="153"/>
      <c r="C31" s="42">
        <f>1+C30</f>
        <v>2</v>
      </c>
      <c r="D31" s="32" t="s">
        <v>89</v>
      </c>
      <c r="E31" s="33" t="s">
        <v>164</v>
      </c>
    </row>
    <row r="32" spans="2:5" ht="17.25" thickBot="1" x14ac:dyDescent="0.25">
      <c r="B32" s="153"/>
      <c r="C32" s="42">
        <f>1+C31</f>
        <v>3</v>
      </c>
      <c r="D32" s="32" t="s">
        <v>90</v>
      </c>
      <c r="E32" s="33" t="s">
        <v>164</v>
      </c>
    </row>
    <row r="33" spans="2:5" ht="66.75" customHeight="1" thickBot="1" x14ac:dyDescent="0.25">
      <c r="B33" s="154"/>
      <c r="C33" s="42">
        <v>4</v>
      </c>
      <c r="D33" s="32" t="s">
        <v>26</v>
      </c>
      <c r="E33" s="33" t="s">
        <v>198</v>
      </c>
    </row>
    <row r="34" spans="2:5" ht="94.5" customHeight="1" thickBot="1" x14ac:dyDescent="0.25">
      <c r="B34" s="152" t="s">
        <v>166</v>
      </c>
      <c r="C34" s="42">
        <v>1</v>
      </c>
      <c r="D34" s="32" t="s">
        <v>91</v>
      </c>
      <c r="E34" s="33" t="s">
        <v>199</v>
      </c>
    </row>
    <row r="35" spans="2:5" ht="30.75" thickBot="1" x14ac:dyDescent="0.25">
      <c r="B35" s="153"/>
      <c r="C35" s="42">
        <v>2</v>
      </c>
      <c r="D35" s="32" t="s">
        <v>92</v>
      </c>
      <c r="E35" s="33" t="s">
        <v>200</v>
      </c>
    </row>
    <row r="36" spans="2:5" ht="30.75" thickBot="1" x14ac:dyDescent="0.25">
      <c r="B36" s="153"/>
      <c r="C36" s="42">
        <v>3</v>
      </c>
      <c r="D36" s="32" t="s">
        <v>93</v>
      </c>
      <c r="E36" s="33" t="s">
        <v>201</v>
      </c>
    </row>
    <row r="37" spans="2:5" ht="30.75" thickBot="1" x14ac:dyDescent="0.25">
      <c r="B37" s="153"/>
      <c r="C37" s="42">
        <v>4</v>
      </c>
      <c r="D37" s="32" t="s">
        <v>94</v>
      </c>
      <c r="E37" s="33" t="s">
        <v>202</v>
      </c>
    </row>
    <row r="38" spans="2:5" ht="30.75" thickBot="1" x14ac:dyDescent="0.25">
      <c r="B38" s="153"/>
      <c r="C38" s="42">
        <v>5</v>
      </c>
      <c r="D38" s="32" t="s">
        <v>95</v>
      </c>
      <c r="E38" s="33" t="s">
        <v>203</v>
      </c>
    </row>
    <row r="39" spans="2:5" ht="17.25" thickBot="1" x14ac:dyDescent="0.25">
      <c r="B39" s="153"/>
      <c r="C39" s="42">
        <v>6</v>
      </c>
      <c r="D39" s="32" t="s">
        <v>96</v>
      </c>
      <c r="E39" s="33" t="s">
        <v>204</v>
      </c>
    </row>
    <row r="40" spans="2:5" ht="45.75" thickBot="1" x14ac:dyDescent="0.25">
      <c r="B40" s="153"/>
      <c r="C40" s="42">
        <v>7</v>
      </c>
      <c r="D40" s="32" t="s">
        <v>97</v>
      </c>
      <c r="E40" s="33" t="s">
        <v>205</v>
      </c>
    </row>
    <row r="41" spans="2:5" ht="204.75" customHeight="1" thickBot="1" x14ac:dyDescent="0.25">
      <c r="B41" s="153"/>
      <c r="C41" s="42">
        <v>8</v>
      </c>
      <c r="D41" s="32" t="s">
        <v>98</v>
      </c>
      <c r="E41" s="33" t="s">
        <v>206</v>
      </c>
    </row>
    <row r="42" spans="2:5" ht="91.5" customHeight="1" thickBot="1" x14ac:dyDescent="0.25">
      <c r="B42" s="154"/>
      <c r="C42" s="42">
        <v>9</v>
      </c>
      <c r="D42" s="81" t="s">
        <v>99</v>
      </c>
      <c r="E42" s="81" t="s">
        <v>207</v>
      </c>
    </row>
    <row r="43" spans="2:5" ht="37.5" customHeight="1" thickBot="1" x14ac:dyDescent="0.25">
      <c r="B43" s="152" t="s">
        <v>174</v>
      </c>
      <c r="C43" s="42">
        <v>1</v>
      </c>
      <c r="D43" s="32" t="s">
        <v>100</v>
      </c>
      <c r="E43" s="33" t="s">
        <v>208</v>
      </c>
    </row>
    <row r="44" spans="2:5" ht="30.75" thickBot="1" x14ac:dyDescent="0.25">
      <c r="B44" s="153"/>
      <c r="C44" s="42">
        <v>2</v>
      </c>
      <c r="D44" s="32" t="s">
        <v>101</v>
      </c>
      <c r="E44" s="33" t="s">
        <v>209</v>
      </c>
    </row>
    <row r="45" spans="2:5" ht="30.75" thickBot="1" x14ac:dyDescent="0.25">
      <c r="B45" s="154"/>
      <c r="C45" s="42">
        <v>3</v>
      </c>
      <c r="D45" s="32" t="s">
        <v>102</v>
      </c>
      <c r="E45" s="33" t="s">
        <v>209</v>
      </c>
    </row>
    <row r="46" spans="2:5" ht="30.75" thickBot="1" x14ac:dyDescent="0.25">
      <c r="B46" s="152" t="s">
        <v>179</v>
      </c>
      <c r="C46" s="42">
        <v>1</v>
      </c>
      <c r="D46" s="32" t="s">
        <v>210</v>
      </c>
      <c r="E46" s="33" t="s">
        <v>211</v>
      </c>
    </row>
    <row r="47" spans="2:5" ht="57" customHeight="1" thickBot="1" x14ac:dyDescent="0.25">
      <c r="B47" s="153"/>
      <c r="C47" s="42">
        <v>2</v>
      </c>
      <c r="D47" s="32" t="s">
        <v>212</v>
      </c>
      <c r="E47" s="33" t="s">
        <v>213</v>
      </c>
    </row>
    <row r="48" spans="2:5" ht="133.5" customHeight="1" thickBot="1" x14ac:dyDescent="0.25">
      <c r="B48" s="153"/>
      <c r="C48" s="42">
        <v>3</v>
      </c>
      <c r="D48" s="32" t="s">
        <v>214</v>
      </c>
      <c r="E48" s="33" t="s">
        <v>215</v>
      </c>
    </row>
    <row r="49" spans="2:5" ht="105.75" thickBot="1" x14ac:dyDescent="0.25">
      <c r="B49" s="154"/>
      <c r="C49" s="42">
        <v>4</v>
      </c>
      <c r="D49" s="32" t="s">
        <v>216</v>
      </c>
      <c r="E49" s="33" t="s">
        <v>217</v>
      </c>
    </row>
    <row r="50" spans="2:5" ht="45.75" thickBot="1" x14ac:dyDescent="0.25">
      <c r="B50" s="152" t="s">
        <v>218</v>
      </c>
      <c r="C50" s="42">
        <v>1</v>
      </c>
      <c r="D50" s="82" t="s">
        <v>219</v>
      </c>
      <c r="E50" s="81" t="s">
        <v>220</v>
      </c>
    </row>
    <row r="51" spans="2:5" ht="60.75" thickBot="1" x14ac:dyDescent="0.25">
      <c r="B51" s="154"/>
      <c r="C51" s="42">
        <v>2</v>
      </c>
      <c r="D51" s="82" t="s">
        <v>108</v>
      </c>
      <c r="E51" s="81" t="s">
        <v>221</v>
      </c>
    </row>
    <row r="52" spans="2:5" ht="51" customHeight="1" thickBot="1" x14ac:dyDescent="0.25">
      <c r="B52" s="43" t="s">
        <v>222</v>
      </c>
      <c r="C52" s="42">
        <v>1</v>
      </c>
      <c r="D52" s="32" t="s">
        <v>223</v>
      </c>
      <c r="E52" s="33" t="s">
        <v>109</v>
      </c>
    </row>
    <row r="53" spans="2:5" ht="75" x14ac:dyDescent="0.2">
      <c r="B53" s="155" t="s">
        <v>224</v>
      </c>
      <c r="C53" s="79" t="s">
        <v>225</v>
      </c>
      <c r="D53" s="32" t="s">
        <v>188</v>
      </c>
      <c r="E53" s="33" t="s">
        <v>226</v>
      </c>
    </row>
    <row r="54" spans="2:5" ht="99.75" customHeight="1" x14ac:dyDescent="0.2">
      <c r="B54" s="155"/>
      <c r="C54" s="79" t="s">
        <v>227</v>
      </c>
      <c r="D54" s="32" t="s">
        <v>228</v>
      </c>
      <c r="E54" s="33" t="s">
        <v>229</v>
      </c>
    </row>
    <row r="55" spans="2:5" ht="30" x14ac:dyDescent="0.2">
      <c r="B55" s="155"/>
      <c r="C55" s="79" t="s">
        <v>230</v>
      </c>
      <c r="D55" s="32" t="s">
        <v>191</v>
      </c>
      <c r="E55" s="32" t="s">
        <v>192</v>
      </c>
    </row>
    <row r="56" spans="2:5" ht="30.75" thickBot="1" x14ac:dyDescent="0.25">
      <c r="B56" s="155"/>
      <c r="C56" s="79" t="s">
        <v>231</v>
      </c>
      <c r="D56" s="32" t="s">
        <v>232</v>
      </c>
      <c r="E56" s="32" t="s">
        <v>233</v>
      </c>
    </row>
    <row r="57" spans="2:5" ht="180.75" thickBot="1" x14ac:dyDescent="0.25">
      <c r="B57" s="43" t="s">
        <v>234</v>
      </c>
      <c r="C57" s="42" t="s">
        <v>235</v>
      </c>
      <c r="D57" s="32" t="s">
        <v>236</v>
      </c>
      <c r="E57" s="32" t="s">
        <v>237</v>
      </c>
    </row>
    <row r="58" spans="2:5" ht="180.75" thickBot="1" x14ac:dyDescent="0.25">
      <c r="B58" s="43" t="s">
        <v>238</v>
      </c>
      <c r="C58" s="42" t="s">
        <v>235</v>
      </c>
      <c r="D58" s="32" t="s">
        <v>239</v>
      </c>
      <c r="E58" s="32" t="s">
        <v>240</v>
      </c>
    </row>
    <row r="59" spans="2:5" ht="180.75" thickBot="1" x14ac:dyDescent="0.25">
      <c r="B59" s="43" t="s">
        <v>241</v>
      </c>
      <c r="C59" s="42" t="s">
        <v>235</v>
      </c>
      <c r="D59" s="32" t="s">
        <v>242</v>
      </c>
      <c r="E59" s="32" t="s">
        <v>243</v>
      </c>
    </row>
    <row r="60" spans="2:5" ht="222" customHeight="1" thickBot="1" x14ac:dyDescent="0.25">
      <c r="B60" s="43" t="s">
        <v>244</v>
      </c>
      <c r="C60" s="42" t="s">
        <v>235</v>
      </c>
      <c r="D60" s="32" t="s">
        <v>245</v>
      </c>
      <c r="E60" s="32" t="s">
        <v>246</v>
      </c>
    </row>
    <row r="61" spans="2:5" ht="195.75" thickBot="1" x14ac:dyDescent="0.25">
      <c r="B61" s="43" t="s">
        <v>247</v>
      </c>
      <c r="C61" s="42" t="s">
        <v>248</v>
      </c>
      <c r="D61" s="32" t="s">
        <v>249</v>
      </c>
      <c r="E61" s="32" t="s">
        <v>237</v>
      </c>
    </row>
    <row r="62" spans="2:5" ht="195.75" thickBot="1" x14ac:dyDescent="0.25">
      <c r="B62" s="43" t="s">
        <v>250</v>
      </c>
      <c r="C62" s="42" t="s">
        <v>248</v>
      </c>
      <c r="D62" s="32" t="s">
        <v>249</v>
      </c>
      <c r="E62" s="32" t="s">
        <v>251</v>
      </c>
    </row>
    <row r="63" spans="2:5" ht="195.75" thickBot="1" x14ac:dyDescent="0.25">
      <c r="B63" s="43" t="s">
        <v>252</v>
      </c>
      <c r="C63" s="42" t="s">
        <v>248</v>
      </c>
      <c r="D63" s="32" t="s">
        <v>249</v>
      </c>
      <c r="E63" s="32" t="s">
        <v>253</v>
      </c>
    </row>
    <row r="64" spans="2:5" ht="240" customHeight="1" thickBot="1" x14ac:dyDescent="0.25">
      <c r="B64" s="43" t="s">
        <v>254</v>
      </c>
      <c r="C64" s="42" t="s">
        <v>248</v>
      </c>
      <c r="D64" s="32" t="s">
        <v>249</v>
      </c>
      <c r="E64" s="32" t="s">
        <v>246</v>
      </c>
    </row>
    <row r="66" spans="2:5" ht="15.75" thickBot="1" x14ac:dyDescent="0.25"/>
    <row r="67" spans="2:5" ht="31.15" customHeight="1" thickBot="1" x14ac:dyDescent="0.25">
      <c r="B67" s="80" t="s">
        <v>159</v>
      </c>
      <c r="C67" s="41" t="s">
        <v>160</v>
      </c>
      <c r="D67" s="148" t="s">
        <v>255</v>
      </c>
      <c r="E67" s="149"/>
    </row>
    <row r="68" spans="2:5" ht="17.25" thickBot="1" x14ac:dyDescent="0.25">
      <c r="B68" s="152" t="s">
        <v>162</v>
      </c>
      <c r="C68" s="42">
        <v>1</v>
      </c>
      <c r="D68" s="32" t="s">
        <v>23</v>
      </c>
      <c r="E68" s="33" t="s">
        <v>256</v>
      </c>
    </row>
    <row r="69" spans="2:5" ht="17.25" thickBot="1" x14ac:dyDescent="0.25">
      <c r="B69" s="153"/>
      <c r="C69" s="42">
        <f>1+C68</f>
        <v>2</v>
      </c>
      <c r="D69" s="32" t="s">
        <v>257</v>
      </c>
      <c r="E69" s="33" t="s">
        <v>258</v>
      </c>
    </row>
    <row r="70" spans="2:5" ht="17.25" thickBot="1" x14ac:dyDescent="0.25">
      <c r="B70" s="153"/>
      <c r="C70" s="42">
        <f>1+C69</f>
        <v>3</v>
      </c>
      <c r="D70" s="32" t="s">
        <v>259</v>
      </c>
      <c r="E70" s="33" t="s">
        <v>258</v>
      </c>
    </row>
    <row r="71" spans="2:5" ht="80.25" customHeight="1" thickBot="1" x14ac:dyDescent="0.25">
      <c r="B71" s="154"/>
      <c r="C71" s="42">
        <v>4</v>
      </c>
      <c r="D71" s="32" t="s">
        <v>26</v>
      </c>
      <c r="E71" s="33" t="s">
        <v>198</v>
      </c>
    </row>
    <row r="72" spans="2:5" ht="249.75" customHeight="1" thickBot="1" x14ac:dyDescent="0.25">
      <c r="B72" s="152" t="s">
        <v>166</v>
      </c>
      <c r="C72" s="42">
        <v>1</v>
      </c>
      <c r="D72" s="32" t="s">
        <v>167</v>
      </c>
      <c r="E72" s="33" t="s">
        <v>260</v>
      </c>
    </row>
    <row r="73" spans="2:5" ht="32.25" customHeight="1" thickBot="1" x14ac:dyDescent="0.25">
      <c r="B73" s="154"/>
      <c r="C73" s="42">
        <v>2</v>
      </c>
      <c r="D73" s="32" t="s">
        <v>32</v>
      </c>
      <c r="E73" s="33" t="s">
        <v>261</v>
      </c>
    </row>
    <row r="74" spans="2:5" ht="34.9" customHeight="1" x14ac:dyDescent="0.2">
      <c r="D74" s="173" t="s">
        <v>262</v>
      </c>
      <c r="E74" s="174"/>
    </row>
    <row r="76" spans="2:5" ht="15.75" thickBot="1" x14ac:dyDescent="0.25"/>
    <row r="77" spans="2:5" ht="29.45" customHeight="1" thickBot="1" x14ac:dyDescent="0.25">
      <c r="D77" s="150" t="s">
        <v>32</v>
      </c>
      <c r="E77" s="151" t="s">
        <v>263</v>
      </c>
    </row>
    <row r="78" spans="2:5" x14ac:dyDescent="0.2">
      <c r="D78" s="32" t="s">
        <v>264</v>
      </c>
      <c r="E78" s="38" t="s">
        <v>265</v>
      </c>
    </row>
    <row r="79" spans="2:5" x14ac:dyDescent="0.2">
      <c r="D79" s="32" t="s">
        <v>266</v>
      </c>
      <c r="E79" s="38" t="s">
        <v>267</v>
      </c>
    </row>
    <row r="80" spans="2:5" ht="30" x14ac:dyDescent="0.2">
      <c r="D80" s="32" t="s">
        <v>268</v>
      </c>
      <c r="E80" s="38" t="s">
        <v>269</v>
      </c>
    </row>
    <row r="81" spans="2:5" x14ac:dyDescent="0.2">
      <c r="D81" s="32" t="s">
        <v>270</v>
      </c>
      <c r="E81" s="38" t="s">
        <v>271</v>
      </c>
    </row>
    <row r="82" spans="2:5" x14ac:dyDescent="0.2">
      <c r="D82" s="32" t="s">
        <v>272</v>
      </c>
      <c r="E82" s="38" t="s">
        <v>273</v>
      </c>
    </row>
    <row r="83" spans="2:5" ht="15.75" thickBot="1" x14ac:dyDescent="0.25">
      <c r="D83" s="34" t="s">
        <v>274</v>
      </c>
      <c r="E83" s="39" t="s">
        <v>275</v>
      </c>
    </row>
    <row r="84" spans="2:5" ht="30.6" customHeight="1" thickBot="1" x14ac:dyDescent="0.25">
      <c r="D84" s="168" t="s">
        <v>276</v>
      </c>
      <c r="E84" s="169"/>
    </row>
    <row r="88" spans="2:5" ht="15.75" thickBot="1" x14ac:dyDescent="0.25"/>
    <row r="89" spans="2:5" ht="33.6" customHeight="1" thickBot="1" x14ac:dyDescent="0.25">
      <c r="B89" s="80" t="s">
        <v>159</v>
      </c>
      <c r="C89" s="41" t="s">
        <v>160</v>
      </c>
      <c r="D89" s="171" t="s">
        <v>277</v>
      </c>
      <c r="E89" s="172"/>
    </row>
    <row r="90" spans="2:5" ht="56.25" customHeight="1" thickBot="1" x14ac:dyDescent="0.25">
      <c r="B90" s="152" t="s">
        <v>162</v>
      </c>
      <c r="C90" s="42">
        <v>1</v>
      </c>
      <c r="D90" s="32" t="s">
        <v>278</v>
      </c>
      <c r="E90" s="33" t="s">
        <v>279</v>
      </c>
    </row>
    <row r="91" spans="2:5" ht="17.25" thickBot="1" x14ac:dyDescent="0.25">
      <c r="B91" s="154"/>
      <c r="C91" s="42">
        <f>1+C90</f>
        <v>2</v>
      </c>
      <c r="D91" s="32" t="s">
        <v>147</v>
      </c>
      <c r="E91" s="33" t="s">
        <v>280</v>
      </c>
    </row>
    <row r="92" spans="2:5" ht="45.75" thickBot="1" x14ac:dyDescent="0.25">
      <c r="B92" s="152" t="s">
        <v>166</v>
      </c>
      <c r="C92" s="42">
        <v>1</v>
      </c>
      <c r="D92" s="32" t="s">
        <v>148</v>
      </c>
      <c r="E92" s="33" t="s">
        <v>281</v>
      </c>
    </row>
    <row r="93" spans="2:5" ht="69.599999999999994" customHeight="1" thickBot="1" x14ac:dyDescent="0.25">
      <c r="B93" s="154"/>
      <c r="C93" s="42">
        <v>2</v>
      </c>
      <c r="D93" s="32" t="s">
        <v>282</v>
      </c>
      <c r="E93" s="33" t="s">
        <v>283</v>
      </c>
    </row>
    <row r="94" spans="2:5" ht="30.75" thickBot="1" x14ac:dyDescent="0.25">
      <c r="B94" s="152" t="s">
        <v>174</v>
      </c>
      <c r="C94" s="42">
        <v>1</v>
      </c>
      <c r="D94" s="32" t="s">
        <v>150</v>
      </c>
      <c r="E94" s="33" t="s">
        <v>284</v>
      </c>
    </row>
    <row r="95" spans="2:5" ht="30.75" thickBot="1" x14ac:dyDescent="0.25">
      <c r="B95" s="153"/>
      <c r="C95" s="42">
        <v>2</v>
      </c>
      <c r="D95" s="32" t="s">
        <v>151</v>
      </c>
      <c r="E95" s="33" t="s">
        <v>285</v>
      </c>
    </row>
    <row r="96" spans="2:5" ht="71.25" customHeight="1" thickBot="1" x14ac:dyDescent="0.25">
      <c r="B96" s="153"/>
      <c r="C96" s="42">
        <v>3</v>
      </c>
      <c r="D96" s="32" t="s">
        <v>152</v>
      </c>
      <c r="E96" s="33" t="s">
        <v>286</v>
      </c>
    </row>
    <row r="97" spans="2:5" ht="37.9" customHeight="1" thickBot="1" x14ac:dyDescent="0.25">
      <c r="B97" s="154"/>
      <c r="C97" s="42">
        <v>4</v>
      </c>
      <c r="D97" s="34" t="s">
        <v>42</v>
      </c>
      <c r="E97" s="35" t="s">
        <v>287</v>
      </c>
    </row>
    <row r="98" spans="2:5" ht="177.75" customHeight="1" thickBot="1" x14ac:dyDescent="0.25">
      <c r="B98" s="44"/>
      <c r="C98" s="168" t="s">
        <v>288</v>
      </c>
      <c r="D98" s="169"/>
      <c r="E98" s="170"/>
    </row>
    <row r="99" spans="2:5" ht="16.5" x14ac:dyDescent="0.2">
      <c r="B99" s="44"/>
    </row>
    <row r="100" spans="2:5" ht="16.5" x14ac:dyDescent="0.2">
      <c r="B100" s="44"/>
    </row>
    <row r="102" spans="2:5" ht="45" customHeight="1" x14ac:dyDescent="0.2">
      <c r="B102" s="156" t="s">
        <v>289</v>
      </c>
      <c r="C102" s="157"/>
      <c r="D102" s="158"/>
      <c r="E102" s="165" t="s">
        <v>290</v>
      </c>
    </row>
    <row r="103" spans="2:5" ht="45" customHeight="1" x14ac:dyDescent="0.2">
      <c r="B103" s="159"/>
      <c r="C103" s="160"/>
      <c r="D103" s="161"/>
      <c r="E103" s="166"/>
    </row>
    <row r="104" spans="2:5" ht="45" customHeight="1" x14ac:dyDescent="0.2">
      <c r="B104" s="159"/>
      <c r="C104" s="160"/>
      <c r="D104" s="161"/>
      <c r="E104" s="166"/>
    </row>
    <row r="105" spans="2:5" ht="15.6" customHeight="1" x14ac:dyDescent="0.2">
      <c r="B105" s="162"/>
      <c r="C105" s="163"/>
      <c r="D105" s="164"/>
      <c r="E105" s="167"/>
    </row>
    <row r="106" spans="2:5" ht="15.95" customHeight="1" x14ac:dyDescent="0.2"/>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topLeftCell="B1" workbookViewId="0">
      <selection activeCell="E13" sqref="E13"/>
    </sheetView>
  </sheetViews>
  <sheetFormatPr defaultRowHeight="14.25" x14ac:dyDescent="0.2"/>
  <cols>
    <col min="2" max="2" width="20.25" customWidth="1"/>
    <col min="3" max="3" width="13.375" customWidth="1"/>
    <col min="4" max="4" width="15.625" bestFit="1" customWidth="1"/>
    <col min="5" max="5" width="15.625" customWidth="1"/>
  </cols>
  <sheetData>
    <row r="3" spans="2:6" ht="15" x14ac:dyDescent="0.25">
      <c r="B3" s="55" t="s">
        <v>291</v>
      </c>
      <c r="C3" s="55" t="s">
        <v>57</v>
      </c>
      <c r="D3" s="55" t="s">
        <v>292</v>
      </c>
      <c r="E3" s="55" t="s">
        <v>98</v>
      </c>
      <c r="F3" s="55" t="s">
        <v>293</v>
      </c>
    </row>
    <row r="4" spans="2:6" ht="15" x14ac:dyDescent="0.25">
      <c r="B4" t="s">
        <v>294</v>
      </c>
      <c r="C4" t="s">
        <v>65</v>
      </c>
      <c r="D4" s="63" t="s">
        <v>295</v>
      </c>
      <c r="E4" s="63" t="s">
        <v>296</v>
      </c>
      <c r="F4" s="63" t="s">
        <v>297</v>
      </c>
    </row>
    <row r="5" spans="2:6" ht="15" x14ac:dyDescent="0.25">
      <c r="B5" t="s">
        <v>298</v>
      </c>
      <c r="C5" t="s">
        <v>299</v>
      </c>
      <c r="D5" s="63" t="s">
        <v>300</v>
      </c>
      <c r="E5" s="63" t="s">
        <v>301</v>
      </c>
      <c r="F5" s="63" t="s">
        <v>302</v>
      </c>
    </row>
    <row r="6" spans="2:6" ht="15" x14ac:dyDescent="0.25">
      <c r="C6" t="s">
        <v>303</v>
      </c>
      <c r="D6" s="63" t="s">
        <v>304</v>
      </c>
      <c r="E6" s="63" t="s">
        <v>305</v>
      </c>
      <c r="F6" s="63" t="s">
        <v>306</v>
      </c>
    </row>
    <row r="7" spans="2:6" ht="15" x14ac:dyDescent="0.25">
      <c r="D7" s="63" t="s">
        <v>307</v>
      </c>
      <c r="E7" s="63" t="s">
        <v>308</v>
      </c>
      <c r="F7" s="63" t="s">
        <v>42</v>
      </c>
    </row>
    <row r="8" spans="2:6" ht="15" x14ac:dyDescent="0.25">
      <c r="D8" s="63" t="s">
        <v>42</v>
      </c>
      <c r="E8" s="6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136D4818EEAB324896DB2F9788758D2C" ma:contentTypeVersion="89" ma:contentTypeDescription="Create a new document" ma:contentTypeScope="" ma:versionID="e12de936de2243a8f2691e8bb6536543">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51f123136cf5e0d5838f85e7bf4e3dd7"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e0e5cfab-624c-4e44-8ff4-7cd112c8ab77" ContentTypeId="0x010100573134B1BDBFC74F8C2DBF70E4CDEAD4"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7041854e-4853-44f9-9e63-23b7acad5461">
      <Value>1924</Value>
      <Value>21</Value>
    </TaxCatchAll>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Develop policy framework for future asset investment and wholesale markets</TermName>
          <TermId>28b65d58-5c95-4727-8a1a-7d3a6874a817</TermId>
        </TermInfo>
      </Terms>
    </oe9d4f963f4c420b8d2b35d038476850>
    <f8aa492165544285b4c7fe9d1b6ad82c xmlns="7041854e-4853-44f9-9e63-23b7acad5461">
      <Terms xmlns="http://schemas.microsoft.com/office/infopath/2007/PartnerControls"/>
    </f8aa492165544285b4c7fe9d1b6ad82c>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Props1.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2.xml><?xml version="1.0" encoding="utf-8"?>
<ds:datastoreItem xmlns:ds="http://schemas.openxmlformats.org/officeDocument/2006/customXml" ds:itemID="{DEDBC7F1-A533-46A0-AB78-0E580161B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26E2F0-9214-4F89-85F6-CD1C6B0C6B8F}">
  <ds:schemaRefs>
    <ds:schemaRef ds:uri="Microsoft.SharePoint.Taxonomy.ContentTypeSync"/>
  </ds:schemaRefs>
</ds:datastoreItem>
</file>

<file path=customXml/itemProps4.xml><?xml version="1.0" encoding="utf-8"?>
<ds:datastoreItem xmlns:ds="http://schemas.openxmlformats.org/officeDocument/2006/customXml" ds:itemID="{3A28BEAD-57FB-4B39-8C84-067D25516E67}">
  <ds:schemaRefs>
    <ds:schemaRef ds:uri="http://purl.org/dc/terms/"/>
    <ds:schemaRef ds:uri="http://purl.org/dc/dcmitype/"/>
    <ds:schemaRef ds:uri="http://schemas.microsoft.com/office/2006/documentManagement/types"/>
    <ds:schemaRef ds:uri="http://schemas.microsoft.com/sharepoint/v3"/>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7041854e-4853-44f9-9e63-23b7acad54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Mark Charlton</cp:lastModifiedBy>
  <cp:revision/>
  <dcterms:created xsi:type="dcterms:W3CDTF">2016-08-05T14:56:21Z</dcterms:created>
  <dcterms:modified xsi:type="dcterms:W3CDTF">2024-07-30T17:14:24Z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0x010100573134B1BDBFC74F8C2DBF70E4CDEAD400136D4818EEAB324896DB2F9788758D2C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ies>
</file>